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oM" sheetId="1" r:id="rId1"/>
    <sheet name="DNF" sheetId="2" r:id="rId2"/>
    <sheet name="Costs" sheetId="3" r:id="rId3"/>
    <sheet name="Costs (DNF)" sheetId="4" r:id="rId4"/>
    <sheet name="Colors" sheetId="5" r:id="rId5"/>
  </sheets>
  <definedNames>
    <definedName name="BoardQty" localSheetId="3">'Costs (DNF)'!$H$2</definedName>
    <definedName name="BoardQty" localSheetId="2">'Costs'!$I$2</definedName>
    <definedName name="_xlnm.Print_Titles" localSheetId="0">BoM!$9:$9</definedName>
    <definedName name="_xlnm.Print_Titles" localSheetId="1">DNF!$9:$9</definedName>
    <definedName name="TotalCost" localSheetId="3">'Costs (DNF)'!$H$4</definedName>
    <definedName name="TotalCost" localSheetId="2">'Costs'!$I$4</definedName>
  </definedNames>
  <calcPr calcId="124519" fullCalcOnLoad="1"/>
</workbook>
</file>

<file path=xl/comments1.xml><?xml version="1.0" encoding="utf-8"?>
<comments xmlns="http://schemas.openxmlformats.org/spreadsheetml/2006/main">
  <authors>
    <author/>
  </authors>
  <commentList>
    <comment ref="H4" authorId="0">
      <text>
        <r>
          <rPr>
            <sz val="8"/>
            <color indexed="81"/>
            <rFont val="Tahoma"/>
            <family val="2"/>
          </rPr>
          <t>Use the minimum extend price across distributors not taking account available quantities.</t>
        </r>
      </text>
    </comment>
    <comment ref="A9" authorId="0">
      <text>
        <r>
          <rPr>
            <sz val="8"/>
            <color indexed="81"/>
            <rFont val="Tahoma"/>
            <family val="2"/>
          </rPr>
          <t>Schematic identifier for each part.</t>
        </r>
      </text>
    </comment>
    <comment ref="B9" authorId="0">
      <text>
        <r>
          <rPr>
            <sz val="8"/>
            <color indexed="81"/>
            <rFont val="Tahoma"/>
            <family val="2"/>
          </rPr>
          <t>Value of each part.</t>
        </r>
      </text>
    </comment>
    <comment ref="C9" authorId="0">
      <text>
        <r>
          <rPr>
            <sz val="8"/>
            <color indexed="81"/>
            <rFont val="Tahoma"/>
            <family val="2"/>
          </rPr>
          <t>Description of each part.</t>
        </r>
      </text>
    </comment>
    <comment ref="D9" authorId="0">
      <text>
        <r>
          <rPr>
            <sz val="8"/>
            <color indexed="81"/>
            <rFont val="Tahoma"/>
            <family val="2"/>
          </rPr>
          <t>PCB footprint for each part.</t>
        </r>
      </text>
    </comment>
    <comment ref="E9" authorId="0">
      <text>
        <r>
          <rPr>
            <sz val="8"/>
            <color indexed="81"/>
            <rFont val="Tahoma"/>
            <family val="2"/>
          </rPr>
          <t>Manufacturer of each part.</t>
        </r>
      </text>
    </comment>
    <comment ref="F9" authorId="0">
      <text>
        <r>
          <rPr>
            <sz val="8"/>
            <color indexed="81"/>
            <rFont val="Tahoma"/>
            <family val="2"/>
          </rPr>
          <t>Manufacturer number for each part and link to it's datasheet (Ctrl-click).
Purple -&gt; Obsolete part detected by one of the distributors.</t>
        </r>
      </text>
    </comment>
    <comment ref="G9" authorId="0">
      <text>
        <r>
          <rPr>
            <sz val="8"/>
            <color indexed="81"/>
            <rFont val="Tahoma"/>
            <family val="2"/>
          </rPr>
          <t>Total number of each part needed.
Gray -&gt; No manf# provided.
Red -&gt; No parts available.
Orange -&gt; Not enough parts available.
Yellow -&gt; Parts available, but haven't purchased enough.</t>
        </r>
      </text>
    </comment>
    <comment ref="H9" authorId="0">
      <text>
        <r>
          <rPr>
            <sz val="8"/>
            <color indexed="81"/>
            <rFont val="Tahoma"/>
            <family val="2"/>
          </rPr>
          <t>Minimum unit price for each part across all distributors.</t>
        </r>
      </text>
    </comment>
    <comment ref="I9" authorId="0">
      <text>
        <r>
          <rPr>
            <sz val="8"/>
            <color indexed="81"/>
            <rFont val="Tahoma"/>
            <family val="2"/>
          </rPr>
          <t>Minimum extended price for each part across all distributors.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G4" authorId="0">
      <text>
        <r>
          <rPr>
            <sz val="8"/>
            <color indexed="81"/>
            <rFont val="Tahoma"/>
            <family val="2"/>
          </rPr>
          <t>Use the minimum extend price across distributors not taking account available quantities.</t>
        </r>
      </text>
    </comment>
    <comment ref="A9" authorId="0">
      <text>
        <r>
          <rPr>
            <sz val="8"/>
            <color indexed="81"/>
            <rFont val="Tahoma"/>
            <family val="2"/>
          </rPr>
          <t>Schematic identifier for each part.</t>
        </r>
      </text>
    </comment>
    <comment ref="B9" authorId="0">
      <text>
        <r>
          <rPr>
            <sz val="8"/>
            <color indexed="81"/>
            <rFont val="Tahoma"/>
            <family val="2"/>
          </rPr>
          <t>Value of each part.</t>
        </r>
      </text>
    </comment>
    <comment ref="C9" authorId="0">
      <text>
        <r>
          <rPr>
            <sz val="8"/>
            <color indexed="81"/>
            <rFont val="Tahoma"/>
            <family val="2"/>
          </rPr>
          <t>Description of each part.</t>
        </r>
      </text>
    </comment>
    <comment ref="D9" authorId="0">
      <text>
        <r>
          <rPr>
            <sz val="8"/>
            <color indexed="81"/>
            <rFont val="Tahoma"/>
            <family val="2"/>
          </rPr>
          <t>PCB footprint for each part.</t>
        </r>
      </text>
    </comment>
    <comment ref="E9" authorId="0">
      <text>
        <r>
          <rPr>
            <sz val="8"/>
            <color indexed="81"/>
            <rFont val="Tahoma"/>
            <family val="2"/>
          </rPr>
          <t>Manufacturer number for each part and link to it's datasheet (Ctrl-click).
Purple -&gt; Obsolete part detected by one of the distributors.</t>
        </r>
      </text>
    </comment>
    <comment ref="F9" authorId="0">
      <text>
        <r>
          <rPr>
            <sz val="8"/>
            <color indexed="81"/>
            <rFont val="Tahoma"/>
            <family val="2"/>
          </rPr>
          <t>Total number of each part needed.
Gray -&gt; No manf# provided.
Red -&gt; No parts available.
Orange -&gt; Not enough parts available.
Yellow -&gt; Parts available, but haven't purchased enough.</t>
        </r>
      </text>
    </comment>
    <comment ref="G9" authorId="0">
      <text>
        <r>
          <rPr>
            <sz val="8"/>
            <color indexed="81"/>
            <rFont val="Tahoma"/>
            <family val="2"/>
          </rPr>
          <t>Minimum unit price for each part across all distributors.</t>
        </r>
      </text>
    </comment>
    <comment ref="H9" authorId="0">
      <text>
        <r>
          <rPr>
            <sz val="8"/>
            <color indexed="81"/>
            <rFont val="Tahoma"/>
            <family val="2"/>
          </rPr>
          <t>Minimum extended price for each part across all distributors.</t>
        </r>
      </text>
    </comment>
  </commentList>
</comments>
</file>

<file path=xl/sharedStrings.xml><?xml version="1.0" encoding="utf-8"?>
<sst xmlns="http://schemas.openxmlformats.org/spreadsheetml/2006/main" count="1535" uniqueCount="313">
  <si>
    <t>Row</t>
  </si>
  <si>
    <t>Description</t>
  </si>
  <si>
    <t>Part</t>
  </si>
  <si>
    <t>References</t>
  </si>
  <si>
    <t>Value</t>
  </si>
  <si>
    <t>Footprint</t>
  </si>
  <si>
    <t>Quantity Per PCB</t>
  </si>
  <si>
    <t>Status</t>
  </si>
  <si>
    <t>Datasheet</t>
  </si>
  <si>
    <t>MPN</t>
  </si>
  <si>
    <t>Field10</t>
  </si>
  <si>
    <t>MANUFACTURER</t>
  </si>
  <si>
    <t>MAXIMUM_PACKAGE_HEIGHT</t>
  </si>
  <si>
    <t>PARTREV</t>
  </si>
  <si>
    <t>STANDARD</t>
  </si>
  <si>
    <t>Part Number</t>
  </si>
  <si>
    <t>Specifications</t>
  </si>
  <si>
    <t>Height</t>
  </si>
  <si>
    <t>Manufacturer_Name</t>
  </si>
  <si>
    <t>Mouser Part Number</t>
  </si>
  <si>
    <t>Mouser Price/Stock</t>
  </si>
  <si>
    <t>Arrow Part Number</t>
  </si>
  <si>
    <t>Arrow Price/Stock</t>
  </si>
  <si>
    <t>Manufacturer_Part_Number</t>
  </si>
  <si>
    <t>Sim.Pins</t>
  </si>
  <si>
    <t>1</t>
  </si>
  <si>
    <t/>
  </si>
  <si>
    <t>C</t>
  </si>
  <si>
    <t>C94 C97</t>
  </si>
  <si>
    <t>16pF</t>
  </si>
  <si>
    <t>C_0402_1005Metric</t>
  </si>
  <si>
    <t>2</t>
  </si>
  <si>
    <t xml:space="preserve"> </t>
  </si>
  <si>
    <t>~</t>
  </si>
  <si>
    <t>C9 C11</t>
  </si>
  <si>
    <t>100nF</t>
  </si>
  <si>
    <t>3</t>
  </si>
  <si>
    <t>C22 C24 C35 C47 C49 C59 C60 C61 C62 C63</t>
  </si>
  <si>
    <t>10</t>
  </si>
  <si>
    <t>4</t>
  </si>
  <si>
    <t>C20 C36 C104</t>
  </si>
  <si>
    <t>1uF</t>
  </si>
  <si>
    <t>5</t>
  </si>
  <si>
    <t>C27 C28 C29 C30</t>
  </si>
  <si>
    <t>6</t>
  </si>
  <si>
    <t>C1 C3 C8 C10 C31 C33</t>
  </si>
  <si>
    <t>10uF</t>
  </si>
  <si>
    <t>C_1210_3225Metric</t>
  </si>
  <si>
    <t>7</t>
  </si>
  <si>
    <t>C2 C21 C46 C48 C142</t>
  </si>
  <si>
    <t>8</t>
  </si>
  <si>
    <t>C19 C23</t>
  </si>
  <si>
    <t>C_1206_3216Metric</t>
  </si>
  <si>
    <t>9</t>
  </si>
  <si>
    <t>C4 C5 C6 C7 C37 C38 C39</t>
  </si>
  <si>
    <t>C_0805_2012Metric</t>
  </si>
  <si>
    <t>LED</t>
  </si>
  <si>
    <t>D1</t>
  </si>
  <si>
    <t>LED_0603_1608Metric</t>
  </si>
  <si>
    <t>1=K 2=A</t>
  </si>
  <si>
    <t>11</t>
  </si>
  <si>
    <t>D_Schottky</t>
  </si>
  <si>
    <t>D27</t>
  </si>
  <si>
    <t>SD103AWS</t>
  </si>
  <si>
    <t>D_SOD-323</t>
  </si>
  <si>
    <t>12</t>
  </si>
  <si>
    <t>SMAJ15A</t>
  </si>
  <si>
    <t>D3</t>
  </si>
  <si>
    <t>D_SMA</t>
  </si>
  <si>
    <t>https://www.littelfuse.com/media?resourcetype=datasheets&amp;itemid=75e32973-b177-4ee3-a0ff-cedaf1abdb93&amp;filename=smaj-datasheet</t>
  </si>
  <si>
    <t>13</t>
  </si>
  <si>
    <t>SMAJ15CA</t>
  </si>
  <si>
    <t>D2</t>
  </si>
  <si>
    <t>14</t>
  </si>
  <si>
    <t>AP33771CFBZ-13</t>
  </si>
  <si>
    <t>IC1</t>
  </si>
  <si>
    <t>SON40P300X300X80-15N-D</t>
  </si>
  <si>
    <t>https://www.diodes.com//assets/Datasheets/AP33771C.pdf</t>
  </si>
  <si>
    <t>0.8</t>
  </si>
  <si>
    <t>Diodes Incorporated</t>
  </si>
  <si>
    <t>https://www.arrow.com/en/products/ap33771cfbz-13/diodes-incorporated?utm_currency=USD&amp;region=nac</t>
  </si>
  <si>
    <t>15</t>
  </si>
  <si>
    <t>TPP363082-T6TR</t>
  </si>
  <si>
    <t>IC2</t>
  </si>
  <si>
    <t>SOT95P280X95-6N</t>
  </si>
  <si>
    <t>http://file.3peakic.com.cn:8080/product/Datasheet_TPP36308.pdf</t>
  </si>
  <si>
    <t>0.95</t>
  </si>
  <si>
    <t>3Peak Incorporated</t>
  </si>
  <si>
    <t>16</t>
  </si>
  <si>
    <t>Conn_ST_STDC14</t>
  </si>
  <si>
    <t>J3</t>
  </si>
  <si>
    <t>PinHeader_2x07_P1.27mm_Vertical_SMD</t>
  </si>
  <si>
    <t>https://www.st.com/content/ccc/resource/technical/document/user_manual/group1/99/49/91/b6/b2/3a/46/e5/DM00526767/files/DM00526767.pdf/jcr:content/translations/en.DM00526767.pdf</t>
  </si>
  <si>
    <t>17</t>
  </si>
  <si>
    <t>DIN-7</t>
  </si>
  <si>
    <t>J2</t>
  </si>
  <si>
    <t>CUI_SDS-70J</t>
  </si>
  <si>
    <t>18</t>
  </si>
  <si>
    <t>GSB1C4621DS1HR</t>
  </si>
  <si>
    <t>J1</t>
  </si>
  <si>
    <t>AMPHENOL_GSB1C4621DS1HR</t>
  </si>
  <si>
    <t>https://cdn.amphenol-cs.com/media/wysiwyg/files/drawing/gsb1c46x1ds1hr.pdf</t>
  </si>
  <si>
    <t>19</t>
  </si>
  <si>
    <t>L</t>
  </si>
  <si>
    <t>L1</t>
  </si>
  <si>
    <t>15uH</t>
  </si>
  <si>
    <t>CSBX1060</t>
  </si>
  <si>
    <t>20</t>
  </si>
  <si>
    <t>L2 L3</t>
  </si>
  <si>
    <t>47uH</t>
  </si>
  <si>
    <t>L_Changjiang_FXL1040</t>
  </si>
  <si>
    <t>21</t>
  </si>
  <si>
    <t>DI006H03SQ</t>
  </si>
  <si>
    <t>Q2</t>
  </si>
  <si>
    <t>SOIC127P600X175-8N</t>
  </si>
  <si>
    <t>1.75mm</t>
  </si>
  <si>
    <t>2023-08-16</t>
  </si>
  <si>
    <t>IPC-7351B</t>
  </si>
  <si>
    <t>22</t>
  </si>
  <si>
    <t>DI025N06PT-AQ</t>
  </si>
  <si>
    <t>Q1 Q5</t>
  </si>
  <si>
    <t>TRANS_DI025N06PT-AQ</t>
  </si>
  <si>
    <t>0.9mm</t>
  </si>
  <si>
    <t>2024-05-24</t>
  </si>
  <si>
    <t>Manufacturer Recommendations</t>
  </si>
  <si>
    <t>23</t>
  </si>
  <si>
    <t>R</t>
  </si>
  <si>
    <t>R1</t>
  </si>
  <si>
    <t>5m</t>
  </si>
  <si>
    <t>R_0603_1608Metric</t>
  </si>
  <si>
    <t>24</t>
  </si>
  <si>
    <t>R21</t>
  </si>
  <si>
    <t>10m</t>
  </si>
  <si>
    <t>R_0805_2012Metric</t>
  </si>
  <si>
    <t>25</t>
  </si>
  <si>
    <t>R23</t>
  </si>
  <si>
    <t>200m</t>
  </si>
  <si>
    <t>R_0402_1005Metric</t>
  </si>
  <si>
    <t>26</t>
  </si>
  <si>
    <t>R3</t>
  </si>
  <si>
    <t>27</t>
  </si>
  <si>
    <t>R7</t>
  </si>
  <si>
    <t>100</t>
  </si>
  <si>
    <t>28</t>
  </si>
  <si>
    <t>R26</t>
  </si>
  <si>
    <t>205</t>
  </si>
  <si>
    <t>29</t>
  </si>
  <si>
    <t>R25 R27</t>
  </si>
  <si>
    <t>470</t>
  </si>
  <si>
    <t>30</t>
  </si>
  <si>
    <t>R4</t>
  </si>
  <si>
    <t>1k</t>
  </si>
  <si>
    <t>31</t>
  </si>
  <si>
    <t>R30</t>
  </si>
  <si>
    <t>1.37k</t>
  </si>
  <si>
    <t>32</t>
  </si>
  <si>
    <t>R22 R24</t>
  </si>
  <si>
    <t>4k7</t>
  </si>
  <si>
    <t>33</t>
  </si>
  <si>
    <t>R37</t>
  </si>
  <si>
    <t>10k</t>
  </si>
  <si>
    <t>34</t>
  </si>
  <si>
    <t>R29</t>
  </si>
  <si>
    <t>10.2k</t>
  </si>
  <si>
    <t>35</t>
  </si>
  <si>
    <t>R2 R28</t>
  </si>
  <si>
    <t>20k</t>
  </si>
  <si>
    <t>36</t>
  </si>
  <si>
    <t>R71</t>
  </si>
  <si>
    <t>27k</t>
  </si>
  <si>
    <t>37</t>
  </si>
  <si>
    <t>R5 R6</t>
  </si>
  <si>
    <t>52k 1%</t>
  </si>
  <si>
    <t>38</t>
  </si>
  <si>
    <t>R8</t>
  </si>
  <si>
    <t>510k</t>
  </si>
  <si>
    <t>39</t>
  </si>
  <si>
    <t>FAN3278</t>
  </si>
  <si>
    <t>U4 U5</t>
  </si>
  <si>
    <t>SOIC-8_3.9x4.9mm_P1.27mm</t>
  </si>
  <si>
    <t>https://www.onsemi.com/pub/Collateral/FAN3278-D.pdf</t>
  </si>
  <si>
    <t>40</t>
  </si>
  <si>
    <t>INA180A2</t>
  </si>
  <si>
    <t>U1</t>
  </si>
  <si>
    <t>SOT-23-5</t>
  </si>
  <si>
    <t>http://www.ti.com/lit/ds/symlink/ina180.pdf</t>
  </si>
  <si>
    <t>41</t>
  </si>
  <si>
    <t>LM321</t>
  </si>
  <si>
    <t>U3</t>
  </si>
  <si>
    <t>https://static.3peak.com/res/doc/ds/Datasheet_LM321A-LM358A-LM324A.pdf</t>
  </si>
  <si>
    <t>42</t>
  </si>
  <si>
    <t>LM4040DBZ-2.0</t>
  </si>
  <si>
    <t>U7</t>
  </si>
  <si>
    <t>LM4041CIM3X-1.2/NOPB</t>
  </si>
  <si>
    <t>SOT-23</t>
  </si>
  <si>
    <t>http://www.ti.com/lit/ds/symlink/lm4040-n.pdf</t>
  </si>
  <si>
    <t>43</t>
  </si>
  <si>
    <t>STM32G474CBTx</t>
  </si>
  <si>
    <t>U2</t>
  </si>
  <si>
    <t>LQFP-48_7x7mm_P0.5mm</t>
  </si>
  <si>
    <t>https://www.st.com/resource/en/datasheet/stm32g474cb.pdf</t>
  </si>
  <si>
    <t>44</t>
  </si>
  <si>
    <t>TLV70012_SOT23-5</t>
  </si>
  <si>
    <t>U8</t>
  </si>
  <si>
    <t>TLV75733PDBVR</t>
  </si>
  <si>
    <t>http://www.ti.com/lit/ds/symlink/tlv700.pdf</t>
  </si>
  <si>
    <t>45</t>
  </si>
  <si>
    <t>Crystal_GND24</t>
  </si>
  <si>
    <t>Y2</t>
  </si>
  <si>
    <t>40MHz 10pF</t>
  </si>
  <si>
    <t>Crystal_SMD_2520-4Pin_2.5x2.0mm</t>
  </si>
  <si>
    <t>KiBot Bill of Materials</t>
  </si>
  <si>
    <t>Schematic:</t>
  </si>
  <si>
    <t>c64psu</t>
  </si>
  <si>
    <t>Variant:</t>
  </si>
  <si>
    <t>default</t>
  </si>
  <si>
    <t>Revision:</t>
  </si>
  <si>
    <t>Date:</t>
  </si>
  <si>
    <t>2025-09-08_06-37-37</t>
  </si>
  <si>
    <t>KiCad Version:</t>
  </si>
  <si>
    <t>9.0.1+1</t>
  </si>
  <si>
    <t>Component Groups:</t>
  </si>
  <si>
    <t>Component Count:</t>
  </si>
  <si>
    <t>85 (84 SMD/ 1 THT)</t>
  </si>
  <si>
    <t>Fitted Components:</t>
  </si>
  <si>
    <t>84 (83 SMD/ 1 THT)</t>
  </si>
  <si>
    <t>Number of PCBs:</t>
  </si>
  <si>
    <t>Total Components:</t>
  </si>
  <si>
    <t>C25</t>
  </si>
  <si>
    <t xml:space="preserve"> (DNF)</t>
  </si>
  <si>
    <t>Global Part Info</t>
  </si>
  <si>
    <t>Manf</t>
  </si>
  <si>
    <t>Manf#</t>
  </si>
  <si>
    <t>Build Quantity</t>
  </si>
  <si>
    <t>Unit$</t>
  </si>
  <si>
    <t>Ext$</t>
  </si>
  <si>
    <t>Unpolarized capacitor</t>
  </si>
  <si>
    <t>CC0402FRNPO9BN160</t>
  </si>
  <si>
    <t>CC0402KRX5R9BB104</t>
  </si>
  <si>
    <t>CL05B104KO5NNNC</t>
  </si>
  <si>
    <t>CC0402KRX5R6BB105</t>
  </si>
  <si>
    <t>CC0402KPX5R8BB105</t>
  </si>
  <si>
    <t>UMK325BJ106KM-P</t>
  </si>
  <si>
    <t>CC0402MPX5R5BB106</t>
  </si>
  <si>
    <t>CC1206KKX5R9BB106</t>
  </si>
  <si>
    <t>GRM21BR61C106KE15K</t>
  </si>
  <si>
    <t>Light emitting diode</t>
  </si>
  <si>
    <t>IN-S63AT5B</t>
  </si>
  <si>
    <t>Schottky diode</t>
  </si>
  <si>
    <t>400W unidirectional Transient Voltage Suppressor, 15.0Vr, SMA(DO-214AC)</t>
  </si>
  <si>
    <t>400W bidirectional Transient Voltage Suppressor, 15.0Vr, SMA(DO-214AC)</t>
  </si>
  <si>
    <t>USB Interface IC USB Ext Power Range W-DFN3030-14 T&amp;R 3K</t>
  </si>
  <si>
    <t>Step-Down DC-DC Voltage Converter IC TSOT23-6</t>
  </si>
  <si>
    <t>ST Debug Connector, standard ARM Cortex-M SWD and JTAG interface plus UART</t>
  </si>
  <si>
    <t>3221-14-0300-00</t>
  </si>
  <si>
    <t>7-pin DIN connector</t>
  </si>
  <si>
    <t>SDS-70J</t>
  </si>
  <si>
    <t>USB-C (USB TYPE-C) USB 2.0 Receptacle Connector 24 (16+8 Dummy) Position Surface Mount, Right Angle</t>
  </si>
  <si>
    <t>Amphenol</t>
  </si>
  <si>
    <t>Inductor</t>
  </si>
  <si>
    <t>CSBX1060-150M</t>
  </si>
  <si>
    <t>TMPC 1004H-470MG-D</t>
  </si>
  <si>
    <t>Diotec Semiconductor</t>
  </si>
  <si>
    <t>Resistor</t>
  </si>
  <si>
    <t>PE0603FRF570R005L</t>
  </si>
  <si>
    <t>PA0805FRF470R01L</t>
  </si>
  <si>
    <t>PT0402FR-7W0R2L</t>
  </si>
  <si>
    <t>RT0402FRE0710RL</t>
  </si>
  <si>
    <t>RC0603FR-13100RL</t>
  </si>
  <si>
    <t>RT0603BRD07205RL</t>
  </si>
  <si>
    <t>RT0603BRD07470RL</t>
  </si>
  <si>
    <t>RC0603JR-131KL</t>
  </si>
  <si>
    <t>RT0402DRE071K37L</t>
  </si>
  <si>
    <t>RT0603BRD074K7L</t>
  </si>
  <si>
    <t>RC0402JR-0710KL</t>
  </si>
  <si>
    <t>RT0402DRD0710K2L</t>
  </si>
  <si>
    <t>RC0603FR-1320KL</t>
  </si>
  <si>
    <t>RC0402JR-0727KL</t>
  </si>
  <si>
    <t>RT0603BRD0752K3L</t>
  </si>
  <si>
    <t>RC0603FR-07510KL</t>
  </si>
  <si>
    <t>8-27V PMOS-NMOS Bridge Driver, SOIC-8</t>
  </si>
  <si>
    <t>FAN3278T</t>
  </si>
  <si>
    <t>Current Sense Amplifier, 1 Circuit, Rail-to-Rail, 26V, Gain 50 V/V, SOT-23-5</t>
  </si>
  <si>
    <t>INA180A2IDBVR</t>
  </si>
  <si>
    <t>Low Power Single Operational Amplifier, SOT-23-5</t>
  </si>
  <si>
    <t>LM321AW-S5TR</t>
  </si>
  <si>
    <t>2.048V Precision Micropower Shunt Voltage Reference, SOT-23</t>
  </si>
  <si>
    <t>STMicroelectronics Arm Cortex-M4 MCU, 128KB flash, 128KB RAM, 170 MHz, 1.71-3.6V, 38 GPIO, LQFP48</t>
  </si>
  <si>
    <t>STM32G474CBT6</t>
  </si>
  <si>
    <t>200mA Low Dropout Voltage Regulator, Fixed Output 1.2V, SOT-23-5</t>
  </si>
  <si>
    <t>Four pin crystal, GND on pins 2 and 4</t>
  </si>
  <si>
    <t>ECS-400-10-36B2-CKM-TR</t>
  </si>
  <si>
    <t>Board Qty:</t>
  </si>
  <si>
    <t>Total Cost:</t>
  </si>
  <si>
    <t>Unit Cost:</t>
  </si>
  <si>
    <t>Created:</t>
  </si>
  <si>
    <t>2025-09-08 06:40:16</t>
  </si>
  <si>
    <t>KiCost® v1.1.20 + KiBot v1.8.4</t>
  </si>
  <si>
    <t>Columns colors</t>
  </si>
  <si>
    <t>KiCad Fields (default)</t>
  </si>
  <si>
    <t>Generated Fields</t>
  </si>
  <si>
    <t>User Fields</t>
  </si>
  <si>
    <t>Empty Fields</t>
  </si>
  <si>
    <t>Costs sheet colors</t>
  </si>
  <si>
    <t>Best price</t>
  </si>
  <si>
    <t>No manufacturer or distributor code</t>
  </si>
  <si>
    <t>Not available</t>
  </si>
  <si>
    <t>Purchase quantity is more than what is available</t>
  </si>
  <si>
    <t>Minimum order quantity not respected</t>
  </si>
  <si>
    <t>Total available part quantity is less than needed</t>
  </si>
  <si>
    <t>Total purchased part quantity is less than needed</t>
  </si>
  <si>
    <t>This part is obsolete</t>
  </si>
  <si>
    <t>This part is listed but is not normally stocked</t>
  </si>
</sst>
</file>

<file path=xl/styles.xml><?xml version="1.0" encoding="utf-8"?>
<styleSheet xmlns="http://schemas.openxmlformats.org/spreadsheetml/2006/main">
  <numFmts count="1">
    <numFmt numFmtId="164" formatCode="$#,##0.00"/>
    <numFmt numFmtId="164" formatCode="$#,##0.00"/>
    <numFmt numFmtId="164" formatCode="$#,##0.00"/>
  </numFmts>
  <fonts count="14">
    <font>
      <sz val="11"/>
      <color theme="1"/>
      <name val="Calibri"/>
      <family val="2"/>
      <scheme val="minor"/>
    </font>
    <font>
      <b/>
      <sz val="24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3"/>
      <color rgb="FF008000"/>
      <name val="Calibri"/>
      <family val="2"/>
      <scheme val="minor"/>
    </font>
    <font>
      <b/>
      <sz val="13"/>
      <color rgb="FFFF0000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909090"/>
      <name val="Calibri"/>
      <family val="2"/>
      <scheme val="minor"/>
    </font>
    <font>
      <sz val="8"/>
      <color indexed="81"/>
      <name val="Tahoma"/>
      <family val="2"/>
    </font>
  </fonts>
  <fills count="19">
    <fill>
      <patternFill patternType="none"/>
    </fill>
    <fill>
      <patternFill patternType="gray125"/>
    </fill>
    <fill>
      <patternFill patternType="solid">
        <fgColor rgb="FF009879"/>
        <bgColor indexed="64"/>
      </patternFill>
    </fill>
    <fill>
      <patternFill patternType="solid">
        <fgColor rgb="FFE6FFEE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rgb="FFF0FFF4"/>
        <bgColor indexed="64"/>
      </patternFill>
    </fill>
    <fill>
      <patternFill patternType="solid">
        <fgColor rgb="FFFF8A8A"/>
        <bgColor indexed="64"/>
      </patternFill>
    </fill>
    <fill>
      <patternFill patternType="solid">
        <fgColor rgb="FFFFF0BD"/>
        <bgColor indexed="64"/>
      </patternFill>
    </fill>
    <fill>
      <patternFill patternType="solid">
        <fgColor rgb="FFF0FFFF"/>
        <bgColor indexed="64"/>
      </patternFill>
    </fill>
    <fill>
      <patternFill patternType="solid">
        <fgColor rgb="FFE6F9FF"/>
        <bgColor indexed="64"/>
      </patternFill>
    </fill>
    <fill>
      <patternFill patternType="solid">
        <fgColor rgb="FF80FF80"/>
        <bgColor indexed="64"/>
      </patternFill>
    </fill>
    <fill>
      <patternFill patternType="solid">
        <fgColor rgb="FFAAAAAA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4040"/>
        <bgColor indexed="64"/>
      </patternFill>
    </fill>
    <fill>
      <patternFill patternType="solid">
        <fgColor rgb="FFFF606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3" fillId="2" borderId="0" xfId="0" applyFont="1" applyFill="1" applyAlignment="1">
      <alignment horizontal="centerContinuous" vertical="center" wrapText="1"/>
    </xf>
    <xf numFmtId="0" fontId="0" fillId="3" borderId="0" xfId="0" applyFill="1" applyAlignment="1">
      <alignment horizontal="centerContinuous" vertical="center" wrapText="1"/>
    </xf>
    <xf numFmtId="0" fontId="0" fillId="4" borderId="0" xfId="0" applyFill="1" applyAlignment="1">
      <alignment horizontal="centerContinuous" vertical="center" wrapText="1"/>
    </xf>
    <xf numFmtId="0" fontId="0" fillId="5" borderId="0" xfId="0" applyFill="1" applyAlignment="1">
      <alignment horizontal="centerContinuous" vertical="center" wrapText="1"/>
    </xf>
    <xf numFmtId="0" fontId="0" fillId="6" borderId="0" xfId="0" applyFill="1" applyAlignment="1">
      <alignment horizontal="centerContinuous" vertical="center" wrapText="1"/>
    </xf>
    <xf numFmtId="0" fontId="0" fillId="7" borderId="0" xfId="0" applyFill="1" applyAlignment="1">
      <alignment horizontal="centerContinuous" vertical="center" wrapText="1"/>
    </xf>
    <xf numFmtId="0" fontId="0" fillId="8" borderId="0" xfId="0" applyFill="1" applyAlignment="1">
      <alignment horizontal="centerContinuous" vertical="center" wrapText="1"/>
    </xf>
    <xf numFmtId="0" fontId="0" fillId="9" borderId="0" xfId="0" applyFill="1" applyAlignment="1">
      <alignment horizontal="centerContinuous" vertical="center" wrapText="1"/>
    </xf>
    <xf numFmtId="0" fontId="0" fillId="10" borderId="0" xfId="0" applyFill="1" applyAlignment="1">
      <alignment horizontal="centerContinuous" vertical="center" wrapText="1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  <xf numFmtId="164" fontId="5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top" wrapText="1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11" borderId="0" xfId="0" applyFill="1"/>
    <xf numFmtId="0" fontId="0" fillId="12" borderId="0" xfId="0" applyFill="1"/>
    <xf numFmtId="0" fontId="10" fillId="13" borderId="0" xfId="0" applyFont="1" applyFill="1"/>
    <xf numFmtId="0" fontId="10" fillId="14" borderId="0" xfId="0" applyFont="1" applyFill="1"/>
    <xf numFmtId="0" fontId="0" fillId="15" borderId="0" xfId="0" applyFill="1"/>
    <xf numFmtId="0" fontId="11" fillId="16" borderId="0" xfId="0" applyFont="1" applyFill="1"/>
    <xf numFmtId="0" fontId="0" fillId="17" borderId="0" xfId="0" applyFill="1"/>
    <xf numFmtId="0" fontId="0" fillId="18" borderId="0" xfId="0" applyFill="1" applyAlignment="1">
      <alignment vertical="center" wrapText="1"/>
    </xf>
    <xf numFmtId="0" fontId="12" fillId="0" borderId="0" xfId="0" applyFont="1" applyAlignment="1">
      <alignment horizontal="right" vertical="center"/>
    </xf>
  </cellXfs>
  <cellStyles count="1">
    <cellStyle name="Normal" xfId="0" builtinId="0"/>
  </cellStyles>
  <dxfs count="1">
    <dxf>
      <fill>
        <patternFill>
          <bgColor rgb="FFAAAAAA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16584</xdr:colOff>
      <xdr:row>5</xdr:row>
      <xdr:rowOff>123779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378784" cy="128582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16584</xdr:colOff>
      <xdr:row>5</xdr:row>
      <xdr:rowOff>123779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378784" cy="128582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2378784</xdr:colOff>
      <xdr:row>5</xdr:row>
      <xdr:rowOff>123779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378784" cy="128582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921459</xdr:colOff>
      <xdr:row>5</xdr:row>
      <xdr:rowOff>123779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378784" cy="12858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hyperlink" Target="https://www.littelfuse.com/media?resourcetype=datasheets&amp;itemid=75e32973-b177-4ee3-a0ff-cedaf1abdb93&amp;filename=smaj-datasheet" TargetMode="External"/><Relationship Id="rId2" Type="http://schemas.openxmlformats.org/officeDocument/2006/relationships/hyperlink" Target="https://www.littelfuse.com/media?resourcetype=datasheets&amp;itemid=75e32973-b177-4ee3-a0ff-cedaf1abdb93&amp;filename=smaj-datasheet" TargetMode="External"/><Relationship Id="rId3" Type="http://schemas.openxmlformats.org/officeDocument/2006/relationships/hyperlink" Target="https://www.diodes.com//assets/Datasheets/AP33771C.pdf" TargetMode="External"/><Relationship Id="rId4" Type="http://schemas.openxmlformats.org/officeDocument/2006/relationships/hyperlink" Target="http://file.3peakic.com.cn:8080/product/Datasheet_TPP36308.pdf" TargetMode="External"/><Relationship Id="rId5" Type="http://schemas.openxmlformats.org/officeDocument/2006/relationships/hyperlink" Target="https://www.st.com/content/ccc/resource/technical/document/user_manual/group1/99/49/91/b6/b2/3a/46/e5/DM00526767/files/DM00526767.pdf/jcr:content/translations/en.DM00526767.pdf" TargetMode="External"/><Relationship Id="rId6" Type="http://schemas.openxmlformats.org/officeDocument/2006/relationships/hyperlink" Target="https://cdn.amphenol-cs.com/media/wysiwyg/files/drawing/gsb1c46x1ds1hr.pdf" TargetMode="External"/><Relationship Id="rId7" Type="http://schemas.openxmlformats.org/officeDocument/2006/relationships/hyperlink" Target="https://www.onsemi.com/pub/Collateral/FAN3278-D.pdf" TargetMode="External"/><Relationship Id="rId8" Type="http://schemas.openxmlformats.org/officeDocument/2006/relationships/hyperlink" Target="http://www.ti.com/lit/ds/symlink/ina180.pdf" TargetMode="External"/><Relationship Id="rId9" Type="http://schemas.openxmlformats.org/officeDocument/2006/relationships/hyperlink" Target="https://static.3peak.com/res/doc/ds/Datasheet_LM321A-LM358A-LM324A.pdf" TargetMode="External"/><Relationship Id="rId10" Type="http://schemas.openxmlformats.org/officeDocument/2006/relationships/hyperlink" Target="http://www.ti.com/lit/ds/symlink/lm4040-n.pdf" TargetMode="External"/><Relationship Id="rId11" Type="http://schemas.openxmlformats.org/officeDocument/2006/relationships/hyperlink" Target="https://www.st.com/resource/en/datasheet/stm32g474cb.pdf" TargetMode="External"/><Relationship Id="rId12" Type="http://schemas.openxmlformats.org/officeDocument/2006/relationships/hyperlink" Target="http://www.ti.com/lit/ds/symlink/tlv700.pdf" TargetMode="External"/><Relationship Id="rId13" Type="http://schemas.openxmlformats.org/officeDocument/2006/relationships/drawing" Target="../drawings/drawing3.xml"/><Relationship Id="rId14" Type="http://schemas.openxmlformats.org/officeDocument/2006/relationships/vmlDrawing" Target="../drawings/vmlDrawing1.vml"/><Relationship Id="rId15" Type="http://schemas.openxmlformats.org/officeDocument/2006/relationships/comments" Target="../comments1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vmlDrawing" Target="../drawings/vmlDrawing2.vml"/><Relationship Id="rId3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53"/>
  <sheetViews>
    <sheetView tabSelected="1" workbookViewId="0">
      <pane ySplit="8" topLeftCell="A9" activePane="bottomLeft" state="frozen"/>
      <selection pane="bottomLeft"/>
    </sheetView>
  </sheetViews>
  <sheetFormatPr defaultRowHeight="15"/>
  <cols>
    <col min="1" max="1" width="13.7109375" customWidth="1"/>
    <col min="2" max="2" width="21.7109375" customWidth="1"/>
    <col min="3" max="3" width="21.7109375" customWidth="1"/>
    <col min="4" max="4" width="44.7109375" customWidth="1"/>
    <col min="5" max="5" width="25.7109375" customWidth="1"/>
    <col min="6" max="6" width="40.7109375" customWidth="1"/>
    <col min="7" max="7" width="26.7109375" customWidth="1"/>
    <col min="8" max="8" width="16.7109375" customWidth="1"/>
    <col min="9" max="9" width="60.7109375" customWidth="1"/>
    <col min="10" max="10" width="13.7109375" customWidth="1"/>
    <col min="11" max="11" width="17.7109375" customWidth="1"/>
    <col min="12" max="12" width="22.7109375" customWidth="1"/>
    <col min="13" max="13" width="32.7109375" customWidth="1"/>
    <col min="14" max="14" width="17.7109375" customWidth="1"/>
    <col min="15" max="15" width="33.7109375" customWidth="1"/>
    <col min="16" max="16" width="21.7109375" customWidth="1"/>
    <col min="17" max="17" width="24.7109375" customWidth="1"/>
    <col min="18" max="18" width="16.7109375" customWidth="1"/>
    <col min="19" max="19" width="27.7109375" customWidth="1"/>
    <col min="20" max="20" width="28.7109375" customWidth="1"/>
    <col min="21" max="21" width="28.7109375" customWidth="1"/>
    <col min="22" max="22" width="27.7109375" customWidth="1"/>
    <col min="23" max="23" width="60.7109375" customWidth="1"/>
    <col min="24" max="24" width="34.7109375" customWidth="1"/>
    <col min="25" max="25" width="18.7109375" customWidth="1"/>
  </cols>
  <sheetData>
    <row r="1" spans="1:25" ht="32" customHeight="1">
      <c r="C1" s="1" t="s">
        <v>211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>
      <c r="C2" s="2" t="s">
        <v>212</v>
      </c>
      <c r="D2" s="3" t="s">
        <v>213</v>
      </c>
      <c r="E2" s="2" t="s">
        <v>221</v>
      </c>
      <c r="F2" s="3">
        <v>46</v>
      </c>
    </row>
    <row r="3" spans="1:25">
      <c r="C3" s="2" t="s">
        <v>214</v>
      </c>
      <c r="D3" s="3" t="s">
        <v>215</v>
      </c>
      <c r="E3" s="2" t="s">
        <v>222</v>
      </c>
      <c r="F3" s="3" t="s">
        <v>223</v>
      </c>
    </row>
    <row r="4" spans="1:25">
      <c r="C4" s="2" t="s">
        <v>216</v>
      </c>
      <c r="D4" s="3" t="s">
        <v>26</v>
      </c>
      <c r="E4" s="2" t="s">
        <v>224</v>
      </c>
      <c r="F4" s="3" t="s">
        <v>225</v>
      </c>
    </row>
    <row r="5" spans="1:25">
      <c r="C5" s="2" t="s">
        <v>217</v>
      </c>
      <c r="D5" s="3" t="s">
        <v>218</v>
      </c>
      <c r="E5" s="2" t="s">
        <v>226</v>
      </c>
      <c r="F5" s="3">
        <v>1</v>
      </c>
    </row>
    <row r="6" spans="1:25">
      <c r="C6" s="2" t="s">
        <v>219</v>
      </c>
      <c r="D6" s="3" t="s">
        <v>220</v>
      </c>
      <c r="E6" s="2" t="s">
        <v>227</v>
      </c>
      <c r="F6" s="3">
        <v>84</v>
      </c>
    </row>
    <row r="8" spans="1:25">
      <c r="A8" s="4" t="s">
        <v>0</v>
      </c>
      <c r="B8" s="4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4" t="s">
        <v>8</v>
      </c>
      <c r="J8" s="4" t="s">
        <v>9</v>
      </c>
      <c r="K8" s="4" t="s">
        <v>10</v>
      </c>
      <c r="L8" s="4" t="s">
        <v>11</v>
      </c>
      <c r="M8" s="4" t="s">
        <v>12</v>
      </c>
      <c r="N8" s="4" t="s">
        <v>13</v>
      </c>
      <c r="O8" s="4" t="s">
        <v>14</v>
      </c>
      <c r="P8" s="4" t="s">
        <v>15</v>
      </c>
      <c r="Q8" s="4" t="s">
        <v>16</v>
      </c>
      <c r="R8" s="4" t="s">
        <v>17</v>
      </c>
      <c r="S8" s="4" t="s">
        <v>18</v>
      </c>
      <c r="T8" s="4" t="s">
        <v>19</v>
      </c>
      <c r="U8" s="4" t="s">
        <v>20</v>
      </c>
      <c r="V8" s="4" t="s">
        <v>21</v>
      </c>
      <c r="W8" s="4" t="s">
        <v>22</v>
      </c>
      <c r="X8" s="4" t="s">
        <v>23</v>
      </c>
      <c r="Y8" s="4" t="s">
        <v>24</v>
      </c>
    </row>
    <row r="9" spans="1:25">
      <c r="A9" s="5" t="s">
        <v>25</v>
      </c>
      <c r="B9" s="6" t="s">
        <v>26</v>
      </c>
      <c r="C9" s="7" t="s">
        <v>27</v>
      </c>
      <c r="D9" s="7" t="s">
        <v>28</v>
      </c>
      <c r="E9" s="7" t="s">
        <v>29</v>
      </c>
      <c r="F9" s="7" t="s">
        <v>30</v>
      </c>
      <c r="G9" s="5" t="s">
        <v>31</v>
      </c>
      <c r="H9" s="5" t="s">
        <v>32</v>
      </c>
      <c r="I9" s="6" t="s">
        <v>33</v>
      </c>
      <c r="J9" s="6" t="s">
        <v>26</v>
      </c>
      <c r="K9" s="6" t="s">
        <v>26</v>
      </c>
      <c r="L9" s="6" t="s">
        <v>26</v>
      </c>
      <c r="M9" s="6" t="s">
        <v>26</v>
      </c>
      <c r="N9" s="6" t="s">
        <v>26</v>
      </c>
      <c r="O9" s="6" t="s">
        <v>26</v>
      </c>
      <c r="P9" s="6" t="s">
        <v>26</v>
      </c>
      <c r="Q9" s="6" t="s">
        <v>26</v>
      </c>
      <c r="R9" s="6" t="s">
        <v>26</v>
      </c>
      <c r="S9" s="6" t="s">
        <v>26</v>
      </c>
      <c r="T9" s="6" t="s">
        <v>26</v>
      </c>
      <c r="U9" s="6" t="s">
        <v>26</v>
      </c>
      <c r="V9" s="6" t="s">
        <v>26</v>
      </c>
      <c r="W9" s="6" t="s">
        <v>26</v>
      </c>
      <c r="X9" s="6" t="s">
        <v>26</v>
      </c>
      <c r="Y9" s="6" t="s">
        <v>26</v>
      </c>
    </row>
    <row r="10" spans="1:25">
      <c r="A10" s="8" t="s">
        <v>31</v>
      </c>
      <c r="B10" s="9" t="s">
        <v>26</v>
      </c>
      <c r="C10" s="10" t="s">
        <v>27</v>
      </c>
      <c r="D10" s="10" t="s">
        <v>34</v>
      </c>
      <c r="E10" s="10" t="s">
        <v>35</v>
      </c>
      <c r="F10" s="10" t="s">
        <v>30</v>
      </c>
      <c r="G10" s="8" t="s">
        <v>31</v>
      </c>
      <c r="H10" s="8" t="s">
        <v>32</v>
      </c>
      <c r="I10" s="9" t="s">
        <v>33</v>
      </c>
      <c r="J10" s="9" t="s">
        <v>26</v>
      </c>
      <c r="K10" s="9" t="s">
        <v>26</v>
      </c>
      <c r="L10" s="9" t="s">
        <v>26</v>
      </c>
      <c r="M10" s="9" t="s">
        <v>26</v>
      </c>
      <c r="N10" s="9" t="s">
        <v>26</v>
      </c>
      <c r="O10" s="9" t="s">
        <v>26</v>
      </c>
      <c r="P10" s="9" t="s">
        <v>26</v>
      </c>
      <c r="Q10" s="9" t="s">
        <v>26</v>
      </c>
      <c r="R10" s="9" t="s">
        <v>26</v>
      </c>
      <c r="S10" s="9" t="s">
        <v>26</v>
      </c>
      <c r="T10" s="9" t="s">
        <v>26</v>
      </c>
      <c r="U10" s="9" t="s">
        <v>26</v>
      </c>
      <c r="V10" s="9" t="s">
        <v>26</v>
      </c>
      <c r="W10" s="9" t="s">
        <v>26</v>
      </c>
      <c r="X10" s="9" t="s">
        <v>26</v>
      </c>
      <c r="Y10" s="9" t="s">
        <v>26</v>
      </c>
    </row>
    <row r="11" spans="1:25">
      <c r="A11" s="5" t="s">
        <v>36</v>
      </c>
      <c r="B11" s="6" t="s">
        <v>26</v>
      </c>
      <c r="C11" s="7" t="s">
        <v>27</v>
      </c>
      <c r="D11" s="7" t="s">
        <v>37</v>
      </c>
      <c r="E11" s="7" t="s">
        <v>35</v>
      </c>
      <c r="F11" s="7" t="s">
        <v>30</v>
      </c>
      <c r="G11" s="5" t="s">
        <v>38</v>
      </c>
      <c r="H11" s="5" t="s">
        <v>32</v>
      </c>
      <c r="I11" s="6" t="s">
        <v>33</v>
      </c>
      <c r="J11" s="6" t="s">
        <v>26</v>
      </c>
      <c r="K11" s="6" t="s">
        <v>26</v>
      </c>
      <c r="L11" s="6" t="s">
        <v>26</v>
      </c>
      <c r="M11" s="6" t="s">
        <v>26</v>
      </c>
      <c r="N11" s="6" t="s">
        <v>26</v>
      </c>
      <c r="O11" s="6" t="s">
        <v>26</v>
      </c>
      <c r="P11" s="6" t="s">
        <v>26</v>
      </c>
      <c r="Q11" s="6" t="s">
        <v>26</v>
      </c>
      <c r="R11" s="6" t="s">
        <v>26</v>
      </c>
      <c r="S11" s="6" t="s">
        <v>26</v>
      </c>
      <c r="T11" s="6" t="s">
        <v>26</v>
      </c>
      <c r="U11" s="6" t="s">
        <v>26</v>
      </c>
      <c r="V11" s="6" t="s">
        <v>26</v>
      </c>
      <c r="W11" s="6" t="s">
        <v>26</v>
      </c>
      <c r="X11" s="6" t="s">
        <v>26</v>
      </c>
      <c r="Y11" s="6" t="s">
        <v>26</v>
      </c>
    </row>
    <row r="12" spans="1:25">
      <c r="A12" s="8" t="s">
        <v>39</v>
      </c>
      <c r="B12" s="9" t="s">
        <v>26</v>
      </c>
      <c r="C12" s="10" t="s">
        <v>27</v>
      </c>
      <c r="D12" s="10" t="s">
        <v>40</v>
      </c>
      <c r="E12" s="10" t="s">
        <v>41</v>
      </c>
      <c r="F12" s="10" t="s">
        <v>30</v>
      </c>
      <c r="G12" s="8" t="s">
        <v>36</v>
      </c>
      <c r="H12" s="8" t="s">
        <v>32</v>
      </c>
      <c r="I12" s="9" t="s">
        <v>33</v>
      </c>
      <c r="J12" s="9" t="s">
        <v>26</v>
      </c>
      <c r="K12" s="9" t="s">
        <v>26</v>
      </c>
      <c r="L12" s="9" t="s">
        <v>26</v>
      </c>
      <c r="M12" s="9" t="s">
        <v>26</v>
      </c>
      <c r="N12" s="9" t="s">
        <v>26</v>
      </c>
      <c r="O12" s="9" t="s">
        <v>26</v>
      </c>
      <c r="P12" s="9" t="s">
        <v>26</v>
      </c>
      <c r="Q12" s="9" t="s">
        <v>26</v>
      </c>
      <c r="R12" s="9" t="s">
        <v>26</v>
      </c>
      <c r="S12" s="9" t="s">
        <v>26</v>
      </c>
      <c r="T12" s="9" t="s">
        <v>26</v>
      </c>
      <c r="U12" s="9" t="s">
        <v>26</v>
      </c>
      <c r="V12" s="9" t="s">
        <v>26</v>
      </c>
      <c r="W12" s="9" t="s">
        <v>26</v>
      </c>
      <c r="X12" s="9" t="s">
        <v>26</v>
      </c>
      <c r="Y12" s="9" t="s">
        <v>26</v>
      </c>
    </row>
    <row r="13" spans="1:25">
      <c r="A13" s="5" t="s">
        <v>42</v>
      </c>
      <c r="B13" s="6" t="s">
        <v>26</v>
      </c>
      <c r="C13" s="7" t="s">
        <v>27</v>
      </c>
      <c r="D13" s="7" t="s">
        <v>43</v>
      </c>
      <c r="E13" s="7" t="s">
        <v>41</v>
      </c>
      <c r="F13" s="7" t="s">
        <v>30</v>
      </c>
      <c r="G13" s="5" t="s">
        <v>39</v>
      </c>
      <c r="H13" s="5" t="s">
        <v>32</v>
      </c>
      <c r="I13" s="6" t="s">
        <v>33</v>
      </c>
      <c r="J13" s="6" t="s">
        <v>26</v>
      </c>
      <c r="K13" s="6" t="s">
        <v>26</v>
      </c>
      <c r="L13" s="6" t="s">
        <v>26</v>
      </c>
      <c r="M13" s="6" t="s">
        <v>26</v>
      </c>
      <c r="N13" s="6" t="s">
        <v>26</v>
      </c>
      <c r="O13" s="6" t="s">
        <v>26</v>
      </c>
      <c r="P13" s="6" t="s">
        <v>26</v>
      </c>
      <c r="Q13" s="6" t="s">
        <v>26</v>
      </c>
      <c r="R13" s="6" t="s">
        <v>26</v>
      </c>
      <c r="S13" s="6" t="s">
        <v>26</v>
      </c>
      <c r="T13" s="6" t="s">
        <v>26</v>
      </c>
      <c r="U13" s="6" t="s">
        <v>26</v>
      </c>
      <c r="V13" s="6" t="s">
        <v>26</v>
      </c>
      <c r="W13" s="6" t="s">
        <v>26</v>
      </c>
      <c r="X13" s="6" t="s">
        <v>26</v>
      </c>
      <c r="Y13" s="6" t="s">
        <v>26</v>
      </c>
    </row>
    <row r="14" spans="1:25">
      <c r="A14" s="8" t="s">
        <v>44</v>
      </c>
      <c r="B14" s="9" t="s">
        <v>26</v>
      </c>
      <c r="C14" s="10" t="s">
        <v>27</v>
      </c>
      <c r="D14" s="10" t="s">
        <v>45</v>
      </c>
      <c r="E14" s="10" t="s">
        <v>46</v>
      </c>
      <c r="F14" s="10" t="s">
        <v>47</v>
      </c>
      <c r="G14" s="8" t="s">
        <v>44</v>
      </c>
      <c r="H14" s="8" t="s">
        <v>32</v>
      </c>
      <c r="I14" s="9" t="s">
        <v>33</v>
      </c>
      <c r="J14" s="9" t="s">
        <v>26</v>
      </c>
      <c r="K14" s="9" t="s">
        <v>26</v>
      </c>
      <c r="L14" s="9" t="s">
        <v>26</v>
      </c>
      <c r="M14" s="9" t="s">
        <v>26</v>
      </c>
      <c r="N14" s="9" t="s">
        <v>26</v>
      </c>
      <c r="O14" s="9" t="s">
        <v>26</v>
      </c>
      <c r="P14" s="9" t="s">
        <v>26</v>
      </c>
      <c r="Q14" s="9" t="s">
        <v>26</v>
      </c>
      <c r="R14" s="9" t="s">
        <v>26</v>
      </c>
      <c r="S14" s="9" t="s">
        <v>26</v>
      </c>
      <c r="T14" s="9" t="s">
        <v>26</v>
      </c>
      <c r="U14" s="9" t="s">
        <v>26</v>
      </c>
      <c r="V14" s="9" t="s">
        <v>26</v>
      </c>
      <c r="W14" s="9" t="s">
        <v>26</v>
      </c>
      <c r="X14" s="9" t="s">
        <v>26</v>
      </c>
      <c r="Y14" s="9" t="s">
        <v>26</v>
      </c>
    </row>
    <row r="15" spans="1:25">
      <c r="A15" s="5" t="s">
        <v>48</v>
      </c>
      <c r="B15" s="6" t="s">
        <v>26</v>
      </c>
      <c r="C15" s="7" t="s">
        <v>27</v>
      </c>
      <c r="D15" s="7" t="s">
        <v>49</v>
      </c>
      <c r="E15" s="7" t="s">
        <v>46</v>
      </c>
      <c r="F15" s="7" t="s">
        <v>30</v>
      </c>
      <c r="G15" s="5" t="s">
        <v>42</v>
      </c>
      <c r="H15" s="5" t="s">
        <v>32</v>
      </c>
      <c r="I15" s="6" t="s">
        <v>33</v>
      </c>
      <c r="J15" s="6" t="s">
        <v>26</v>
      </c>
      <c r="K15" s="6" t="s">
        <v>26</v>
      </c>
      <c r="L15" s="6" t="s">
        <v>26</v>
      </c>
      <c r="M15" s="6" t="s">
        <v>26</v>
      </c>
      <c r="N15" s="6" t="s">
        <v>26</v>
      </c>
      <c r="O15" s="6" t="s">
        <v>26</v>
      </c>
      <c r="P15" s="6" t="s">
        <v>26</v>
      </c>
      <c r="Q15" s="6" t="s">
        <v>26</v>
      </c>
      <c r="R15" s="6" t="s">
        <v>26</v>
      </c>
      <c r="S15" s="6" t="s">
        <v>26</v>
      </c>
      <c r="T15" s="6" t="s">
        <v>26</v>
      </c>
      <c r="U15" s="6" t="s">
        <v>26</v>
      </c>
      <c r="V15" s="6" t="s">
        <v>26</v>
      </c>
      <c r="W15" s="6" t="s">
        <v>26</v>
      </c>
      <c r="X15" s="6" t="s">
        <v>26</v>
      </c>
      <c r="Y15" s="6" t="s">
        <v>26</v>
      </c>
    </row>
    <row r="16" spans="1:25">
      <c r="A16" s="8" t="s">
        <v>50</v>
      </c>
      <c r="B16" s="9" t="s">
        <v>26</v>
      </c>
      <c r="C16" s="10" t="s">
        <v>27</v>
      </c>
      <c r="D16" s="10" t="s">
        <v>51</v>
      </c>
      <c r="E16" s="10" t="s">
        <v>46</v>
      </c>
      <c r="F16" s="10" t="s">
        <v>52</v>
      </c>
      <c r="G16" s="8" t="s">
        <v>31</v>
      </c>
      <c r="H16" s="8" t="s">
        <v>32</v>
      </c>
      <c r="I16" s="9" t="s">
        <v>33</v>
      </c>
      <c r="J16" s="9" t="s">
        <v>26</v>
      </c>
      <c r="K16" s="9" t="s">
        <v>26</v>
      </c>
      <c r="L16" s="9" t="s">
        <v>26</v>
      </c>
      <c r="M16" s="9" t="s">
        <v>26</v>
      </c>
      <c r="N16" s="9" t="s">
        <v>26</v>
      </c>
      <c r="O16" s="9" t="s">
        <v>26</v>
      </c>
      <c r="P16" s="9" t="s">
        <v>26</v>
      </c>
      <c r="Q16" s="9" t="s">
        <v>26</v>
      </c>
      <c r="R16" s="9" t="s">
        <v>26</v>
      </c>
      <c r="S16" s="9" t="s">
        <v>26</v>
      </c>
      <c r="T16" s="9" t="s">
        <v>26</v>
      </c>
      <c r="U16" s="9" t="s">
        <v>26</v>
      </c>
      <c r="V16" s="9" t="s">
        <v>26</v>
      </c>
      <c r="W16" s="9" t="s">
        <v>26</v>
      </c>
      <c r="X16" s="9" t="s">
        <v>26</v>
      </c>
      <c r="Y16" s="9" t="s">
        <v>26</v>
      </c>
    </row>
    <row r="17" spans="1:25">
      <c r="A17" s="5" t="s">
        <v>53</v>
      </c>
      <c r="B17" s="6" t="s">
        <v>26</v>
      </c>
      <c r="C17" s="7" t="s">
        <v>27</v>
      </c>
      <c r="D17" s="7" t="s">
        <v>54</v>
      </c>
      <c r="E17" s="7" t="s">
        <v>46</v>
      </c>
      <c r="F17" s="7" t="s">
        <v>55</v>
      </c>
      <c r="G17" s="5" t="s">
        <v>48</v>
      </c>
      <c r="H17" s="5" t="s">
        <v>32</v>
      </c>
      <c r="I17" s="6" t="s">
        <v>33</v>
      </c>
      <c r="J17" s="6" t="s">
        <v>26</v>
      </c>
      <c r="K17" s="6" t="s">
        <v>26</v>
      </c>
      <c r="L17" s="6" t="s">
        <v>26</v>
      </c>
      <c r="M17" s="6" t="s">
        <v>26</v>
      </c>
      <c r="N17" s="6" t="s">
        <v>26</v>
      </c>
      <c r="O17" s="6" t="s">
        <v>26</v>
      </c>
      <c r="P17" s="6" t="s">
        <v>26</v>
      </c>
      <c r="Q17" s="6" t="s">
        <v>26</v>
      </c>
      <c r="R17" s="6" t="s">
        <v>26</v>
      </c>
      <c r="S17" s="6" t="s">
        <v>26</v>
      </c>
      <c r="T17" s="6" t="s">
        <v>26</v>
      </c>
      <c r="U17" s="6" t="s">
        <v>26</v>
      </c>
      <c r="V17" s="6" t="s">
        <v>26</v>
      </c>
      <c r="W17" s="6" t="s">
        <v>26</v>
      </c>
      <c r="X17" s="6" t="s">
        <v>26</v>
      </c>
      <c r="Y17" s="6" t="s">
        <v>26</v>
      </c>
    </row>
    <row r="18" spans="1:25">
      <c r="A18" s="8" t="s">
        <v>38</v>
      </c>
      <c r="B18" s="9" t="s">
        <v>26</v>
      </c>
      <c r="C18" s="10" t="s">
        <v>56</v>
      </c>
      <c r="D18" s="10" t="s">
        <v>57</v>
      </c>
      <c r="E18" s="10" t="s">
        <v>56</v>
      </c>
      <c r="F18" s="10" t="s">
        <v>58</v>
      </c>
      <c r="G18" s="8" t="s">
        <v>25</v>
      </c>
      <c r="H18" s="8" t="s">
        <v>32</v>
      </c>
      <c r="I18" s="9" t="s">
        <v>33</v>
      </c>
      <c r="J18" s="9" t="s">
        <v>26</v>
      </c>
      <c r="K18" s="9" t="s">
        <v>26</v>
      </c>
      <c r="L18" s="9" t="s">
        <v>26</v>
      </c>
      <c r="M18" s="9" t="s">
        <v>26</v>
      </c>
      <c r="N18" s="9" t="s">
        <v>26</v>
      </c>
      <c r="O18" s="9" t="s">
        <v>26</v>
      </c>
      <c r="P18" s="9" t="s">
        <v>26</v>
      </c>
      <c r="Q18" s="9" t="s">
        <v>26</v>
      </c>
      <c r="R18" s="9" t="s">
        <v>26</v>
      </c>
      <c r="S18" s="9" t="s">
        <v>26</v>
      </c>
      <c r="T18" s="9" t="s">
        <v>26</v>
      </c>
      <c r="U18" s="9" t="s">
        <v>26</v>
      </c>
      <c r="V18" s="9" t="s">
        <v>26</v>
      </c>
      <c r="W18" s="9" t="s">
        <v>26</v>
      </c>
      <c r="X18" s="9" t="s">
        <v>26</v>
      </c>
      <c r="Y18" s="11" t="s">
        <v>59</v>
      </c>
    </row>
    <row r="19" spans="1:25">
      <c r="A19" s="5" t="s">
        <v>60</v>
      </c>
      <c r="B19" s="6" t="s">
        <v>26</v>
      </c>
      <c r="C19" s="7" t="s">
        <v>61</v>
      </c>
      <c r="D19" s="7" t="s">
        <v>62</v>
      </c>
      <c r="E19" s="7" t="s">
        <v>63</v>
      </c>
      <c r="F19" s="7" t="s">
        <v>64</v>
      </c>
      <c r="G19" s="5" t="s">
        <v>25</v>
      </c>
      <c r="H19" s="5" t="s">
        <v>32</v>
      </c>
      <c r="I19" s="6" t="s">
        <v>33</v>
      </c>
      <c r="J19" s="6" t="s">
        <v>26</v>
      </c>
      <c r="K19" s="6" t="s">
        <v>26</v>
      </c>
      <c r="L19" s="6" t="s">
        <v>26</v>
      </c>
      <c r="M19" s="6" t="s">
        <v>26</v>
      </c>
      <c r="N19" s="6" t="s">
        <v>26</v>
      </c>
      <c r="O19" s="6" t="s">
        <v>26</v>
      </c>
      <c r="P19" s="6" t="s">
        <v>26</v>
      </c>
      <c r="Q19" s="6" t="s">
        <v>26</v>
      </c>
      <c r="R19" s="6" t="s">
        <v>26</v>
      </c>
      <c r="S19" s="6" t="s">
        <v>26</v>
      </c>
      <c r="T19" s="6" t="s">
        <v>26</v>
      </c>
      <c r="U19" s="6" t="s">
        <v>26</v>
      </c>
      <c r="V19" s="6" t="s">
        <v>26</v>
      </c>
      <c r="W19" s="6" t="s">
        <v>26</v>
      </c>
      <c r="X19" s="6" t="s">
        <v>26</v>
      </c>
      <c r="Y19" s="6" t="s">
        <v>26</v>
      </c>
    </row>
    <row r="20" spans="1:25" ht="45" customHeight="1">
      <c r="A20" s="8" t="s">
        <v>65</v>
      </c>
      <c r="B20" s="9" t="s">
        <v>26</v>
      </c>
      <c r="C20" s="10" t="s">
        <v>66</v>
      </c>
      <c r="D20" s="10" t="s">
        <v>67</v>
      </c>
      <c r="E20" s="10" t="s">
        <v>66</v>
      </c>
      <c r="F20" s="10" t="s">
        <v>68</v>
      </c>
      <c r="G20" s="8" t="s">
        <v>25</v>
      </c>
      <c r="H20" s="8" t="s">
        <v>32</v>
      </c>
      <c r="I20" s="10" t="s">
        <v>69</v>
      </c>
      <c r="J20" s="9" t="s">
        <v>26</v>
      </c>
      <c r="K20" s="9" t="s">
        <v>26</v>
      </c>
      <c r="L20" s="9" t="s">
        <v>26</v>
      </c>
      <c r="M20" s="9" t="s">
        <v>26</v>
      </c>
      <c r="N20" s="9" t="s">
        <v>26</v>
      </c>
      <c r="O20" s="9" t="s">
        <v>26</v>
      </c>
      <c r="P20" s="9" t="s">
        <v>26</v>
      </c>
      <c r="Q20" s="9" t="s">
        <v>26</v>
      </c>
      <c r="R20" s="9" t="s">
        <v>26</v>
      </c>
      <c r="S20" s="9" t="s">
        <v>26</v>
      </c>
      <c r="T20" s="9" t="s">
        <v>26</v>
      </c>
      <c r="U20" s="9" t="s">
        <v>26</v>
      </c>
      <c r="V20" s="9" t="s">
        <v>26</v>
      </c>
      <c r="W20" s="9" t="s">
        <v>26</v>
      </c>
      <c r="X20" s="9" t="s">
        <v>26</v>
      </c>
      <c r="Y20" s="9" t="s">
        <v>26</v>
      </c>
    </row>
    <row r="21" spans="1:25" ht="45" customHeight="1">
      <c r="A21" s="5" t="s">
        <v>70</v>
      </c>
      <c r="B21" s="6" t="s">
        <v>26</v>
      </c>
      <c r="C21" s="7" t="s">
        <v>71</v>
      </c>
      <c r="D21" s="7" t="s">
        <v>72</v>
      </c>
      <c r="E21" s="7" t="s">
        <v>71</v>
      </c>
      <c r="F21" s="7" t="s">
        <v>68</v>
      </c>
      <c r="G21" s="5" t="s">
        <v>25</v>
      </c>
      <c r="H21" s="5" t="s">
        <v>32</v>
      </c>
      <c r="I21" s="7" t="s">
        <v>69</v>
      </c>
      <c r="J21" s="6" t="s">
        <v>26</v>
      </c>
      <c r="K21" s="6" t="s">
        <v>26</v>
      </c>
      <c r="L21" s="6" t="s">
        <v>26</v>
      </c>
      <c r="M21" s="6" t="s">
        <v>26</v>
      </c>
      <c r="N21" s="6" t="s">
        <v>26</v>
      </c>
      <c r="O21" s="6" t="s">
        <v>26</v>
      </c>
      <c r="P21" s="6" t="s">
        <v>26</v>
      </c>
      <c r="Q21" s="6" t="s">
        <v>26</v>
      </c>
      <c r="R21" s="6" t="s">
        <v>26</v>
      </c>
      <c r="S21" s="6" t="s">
        <v>26</v>
      </c>
      <c r="T21" s="6" t="s">
        <v>26</v>
      </c>
      <c r="U21" s="6" t="s">
        <v>26</v>
      </c>
      <c r="V21" s="6" t="s">
        <v>26</v>
      </c>
      <c r="W21" s="6" t="s">
        <v>26</v>
      </c>
      <c r="X21" s="6" t="s">
        <v>26</v>
      </c>
      <c r="Y21" s="6" t="s">
        <v>26</v>
      </c>
    </row>
    <row r="22" spans="1:25" ht="30" customHeight="1">
      <c r="A22" s="8" t="s">
        <v>73</v>
      </c>
      <c r="B22" s="9" t="s">
        <v>26</v>
      </c>
      <c r="C22" s="10" t="s">
        <v>74</v>
      </c>
      <c r="D22" s="10" t="s">
        <v>75</v>
      </c>
      <c r="E22" s="10" t="s">
        <v>74</v>
      </c>
      <c r="F22" s="10" t="s">
        <v>76</v>
      </c>
      <c r="G22" s="8" t="s">
        <v>25</v>
      </c>
      <c r="H22" s="8" t="s">
        <v>32</v>
      </c>
      <c r="I22" s="10" t="s">
        <v>77</v>
      </c>
      <c r="J22" s="9" t="s">
        <v>26</v>
      </c>
      <c r="K22" s="9" t="s">
        <v>26</v>
      </c>
      <c r="L22" s="9" t="s">
        <v>26</v>
      </c>
      <c r="M22" s="9" t="s">
        <v>26</v>
      </c>
      <c r="N22" s="9" t="s">
        <v>26</v>
      </c>
      <c r="O22" s="9" t="s">
        <v>26</v>
      </c>
      <c r="P22" s="9" t="s">
        <v>26</v>
      </c>
      <c r="Q22" s="9" t="s">
        <v>26</v>
      </c>
      <c r="R22" s="11" t="s">
        <v>78</v>
      </c>
      <c r="S22" s="11" t="s">
        <v>79</v>
      </c>
      <c r="T22" s="9" t="s">
        <v>26</v>
      </c>
      <c r="U22" s="9" t="s">
        <v>26</v>
      </c>
      <c r="V22" s="11" t="s">
        <v>74</v>
      </c>
      <c r="W22" s="11" t="s">
        <v>80</v>
      </c>
      <c r="X22" s="9" t="s">
        <v>26</v>
      </c>
      <c r="Y22" s="9" t="s">
        <v>26</v>
      </c>
    </row>
    <row r="23" spans="1:25" ht="30" customHeight="1">
      <c r="A23" s="5" t="s">
        <v>81</v>
      </c>
      <c r="B23" s="6" t="s">
        <v>26</v>
      </c>
      <c r="C23" s="7" t="s">
        <v>82</v>
      </c>
      <c r="D23" s="7" t="s">
        <v>83</v>
      </c>
      <c r="E23" s="7" t="s">
        <v>82</v>
      </c>
      <c r="F23" s="7" t="s">
        <v>84</v>
      </c>
      <c r="G23" s="5" t="s">
        <v>25</v>
      </c>
      <c r="H23" s="5" t="s">
        <v>32</v>
      </c>
      <c r="I23" s="7" t="s">
        <v>85</v>
      </c>
      <c r="J23" s="6" t="s">
        <v>26</v>
      </c>
      <c r="K23" s="6" t="s">
        <v>26</v>
      </c>
      <c r="L23" s="6" t="s">
        <v>26</v>
      </c>
      <c r="M23" s="6" t="s">
        <v>26</v>
      </c>
      <c r="N23" s="6" t="s">
        <v>26</v>
      </c>
      <c r="O23" s="6" t="s">
        <v>26</v>
      </c>
      <c r="P23" s="6" t="s">
        <v>26</v>
      </c>
      <c r="Q23" s="6" t="s">
        <v>26</v>
      </c>
      <c r="R23" s="12" t="s">
        <v>86</v>
      </c>
      <c r="S23" s="12" t="s">
        <v>87</v>
      </c>
      <c r="T23" s="6" t="s">
        <v>26</v>
      </c>
      <c r="U23" s="6" t="s">
        <v>26</v>
      </c>
      <c r="V23" s="6" t="s">
        <v>26</v>
      </c>
      <c r="W23" s="6" t="s">
        <v>26</v>
      </c>
      <c r="X23" s="12" t="s">
        <v>82</v>
      </c>
      <c r="Y23" s="6" t="s">
        <v>26</v>
      </c>
    </row>
    <row r="24" spans="1:25" ht="45" customHeight="1">
      <c r="A24" s="8" t="s">
        <v>88</v>
      </c>
      <c r="B24" s="9" t="s">
        <v>26</v>
      </c>
      <c r="C24" s="10" t="s">
        <v>89</v>
      </c>
      <c r="D24" s="10" t="s">
        <v>90</v>
      </c>
      <c r="E24" s="10" t="s">
        <v>89</v>
      </c>
      <c r="F24" s="10" t="s">
        <v>91</v>
      </c>
      <c r="G24" s="8" t="s">
        <v>25</v>
      </c>
      <c r="H24" s="8" t="s">
        <v>32</v>
      </c>
      <c r="I24" s="10" t="s">
        <v>92</v>
      </c>
      <c r="J24" s="9" t="s">
        <v>26</v>
      </c>
      <c r="K24" s="9" t="s">
        <v>26</v>
      </c>
      <c r="L24" s="9" t="s">
        <v>26</v>
      </c>
      <c r="M24" s="9" t="s">
        <v>26</v>
      </c>
      <c r="N24" s="9" t="s">
        <v>26</v>
      </c>
      <c r="O24" s="9" t="s">
        <v>26</v>
      </c>
      <c r="P24" s="9" t="s">
        <v>26</v>
      </c>
      <c r="Q24" s="9" t="s">
        <v>26</v>
      </c>
      <c r="R24" s="9" t="s">
        <v>26</v>
      </c>
      <c r="S24" s="9" t="s">
        <v>26</v>
      </c>
      <c r="T24" s="9" t="s">
        <v>26</v>
      </c>
      <c r="U24" s="9" t="s">
        <v>26</v>
      </c>
      <c r="V24" s="9" t="s">
        <v>26</v>
      </c>
      <c r="W24" s="9" t="s">
        <v>26</v>
      </c>
      <c r="X24" s="9" t="s">
        <v>26</v>
      </c>
      <c r="Y24" s="9" t="s">
        <v>26</v>
      </c>
    </row>
    <row r="25" spans="1:25">
      <c r="A25" s="5" t="s">
        <v>93</v>
      </c>
      <c r="B25" s="6" t="s">
        <v>26</v>
      </c>
      <c r="C25" s="7" t="s">
        <v>94</v>
      </c>
      <c r="D25" s="7" t="s">
        <v>95</v>
      </c>
      <c r="E25" s="7" t="s">
        <v>94</v>
      </c>
      <c r="F25" s="7" t="s">
        <v>96</v>
      </c>
      <c r="G25" s="5" t="s">
        <v>25</v>
      </c>
      <c r="H25" s="5" t="s">
        <v>32</v>
      </c>
      <c r="I25" s="6" t="s">
        <v>26</v>
      </c>
      <c r="J25" s="6" t="s">
        <v>26</v>
      </c>
      <c r="K25" s="6" t="s">
        <v>26</v>
      </c>
      <c r="L25" s="6" t="s">
        <v>26</v>
      </c>
      <c r="M25" s="6" t="s">
        <v>26</v>
      </c>
      <c r="N25" s="6" t="s">
        <v>26</v>
      </c>
      <c r="O25" s="6" t="s">
        <v>26</v>
      </c>
      <c r="P25" s="6" t="s">
        <v>26</v>
      </c>
      <c r="Q25" s="6" t="s">
        <v>26</v>
      </c>
      <c r="R25" s="6" t="s">
        <v>26</v>
      </c>
      <c r="S25" s="6" t="s">
        <v>26</v>
      </c>
      <c r="T25" s="6" t="s">
        <v>26</v>
      </c>
      <c r="U25" s="6" t="s">
        <v>26</v>
      </c>
      <c r="V25" s="6" t="s">
        <v>26</v>
      </c>
      <c r="W25" s="6" t="s">
        <v>26</v>
      </c>
      <c r="X25" s="6" t="s">
        <v>26</v>
      </c>
      <c r="Y25" s="6" t="s">
        <v>26</v>
      </c>
    </row>
    <row r="26" spans="1:25" ht="30" customHeight="1">
      <c r="A26" s="8" t="s">
        <v>97</v>
      </c>
      <c r="B26" s="9" t="s">
        <v>26</v>
      </c>
      <c r="C26" s="10" t="s">
        <v>98</v>
      </c>
      <c r="D26" s="10" t="s">
        <v>99</v>
      </c>
      <c r="E26" s="10" t="s">
        <v>98</v>
      </c>
      <c r="F26" s="10" t="s">
        <v>100</v>
      </c>
      <c r="G26" s="8" t="s">
        <v>25</v>
      </c>
      <c r="H26" s="8" t="s">
        <v>32</v>
      </c>
      <c r="I26" s="10" t="s">
        <v>101</v>
      </c>
      <c r="J26" s="9" t="s">
        <v>26</v>
      </c>
      <c r="K26" s="9" t="s">
        <v>26</v>
      </c>
      <c r="L26" s="9" t="s">
        <v>26</v>
      </c>
      <c r="M26" s="9" t="s">
        <v>26</v>
      </c>
      <c r="N26" s="9" t="s">
        <v>26</v>
      </c>
      <c r="O26" s="9" t="s">
        <v>26</v>
      </c>
      <c r="P26" s="9" t="s">
        <v>26</v>
      </c>
      <c r="Q26" s="9" t="s">
        <v>26</v>
      </c>
      <c r="R26" s="9" t="s">
        <v>26</v>
      </c>
      <c r="S26" s="9" t="s">
        <v>26</v>
      </c>
      <c r="T26" s="9" t="s">
        <v>26</v>
      </c>
      <c r="U26" s="9" t="s">
        <v>26</v>
      </c>
      <c r="V26" s="9" t="s">
        <v>26</v>
      </c>
      <c r="W26" s="9" t="s">
        <v>26</v>
      </c>
      <c r="X26" s="9" t="s">
        <v>26</v>
      </c>
      <c r="Y26" s="9" t="s">
        <v>26</v>
      </c>
    </row>
    <row r="27" spans="1:25">
      <c r="A27" s="5" t="s">
        <v>102</v>
      </c>
      <c r="B27" s="6" t="s">
        <v>26</v>
      </c>
      <c r="C27" s="7" t="s">
        <v>103</v>
      </c>
      <c r="D27" s="7" t="s">
        <v>104</v>
      </c>
      <c r="E27" s="7" t="s">
        <v>105</v>
      </c>
      <c r="F27" s="7" t="s">
        <v>106</v>
      </c>
      <c r="G27" s="5" t="s">
        <v>25</v>
      </c>
      <c r="H27" s="5" t="s">
        <v>32</v>
      </c>
      <c r="I27" s="6" t="s">
        <v>33</v>
      </c>
      <c r="J27" s="6" t="s">
        <v>26</v>
      </c>
      <c r="K27" s="6" t="s">
        <v>26</v>
      </c>
      <c r="L27" s="6" t="s">
        <v>26</v>
      </c>
      <c r="M27" s="6" t="s">
        <v>26</v>
      </c>
      <c r="N27" s="6" t="s">
        <v>26</v>
      </c>
      <c r="O27" s="6" t="s">
        <v>26</v>
      </c>
      <c r="P27" s="6" t="s">
        <v>26</v>
      </c>
      <c r="Q27" s="6" t="s">
        <v>26</v>
      </c>
      <c r="R27" s="6" t="s">
        <v>26</v>
      </c>
      <c r="S27" s="6" t="s">
        <v>26</v>
      </c>
      <c r="T27" s="6" t="s">
        <v>26</v>
      </c>
      <c r="U27" s="6" t="s">
        <v>26</v>
      </c>
      <c r="V27" s="6" t="s">
        <v>26</v>
      </c>
      <c r="W27" s="6" t="s">
        <v>26</v>
      </c>
      <c r="X27" s="6" t="s">
        <v>26</v>
      </c>
      <c r="Y27" s="6" t="s">
        <v>26</v>
      </c>
    </row>
    <row r="28" spans="1:25">
      <c r="A28" s="8" t="s">
        <v>107</v>
      </c>
      <c r="B28" s="9" t="s">
        <v>26</v>
      </c>
      <c r="C28" s="10" t="s">
        <v>103</v>
      </c>
      <c r="D28" s="10" t="s">
        <v>108</v>
      </c>
      <c r="E28" s="10" t="s">
        <v>109</v>
      </c>
      <c r="F28" s="10" t="s">
        <v>110</v>
      </c>
      <c r="G28" s="8" t="s">
        <v>31</v>
      </c>
      <c r="H28" s="8" t="s">
        <v>32</v>
      </c>
      <c r="I28" s="9" t="s">
        <v>33</v>
      </c>
      <c r="J28" s="9" t="s">
        <v>26</v>
      </c>
      <c r="K28" s="9" t="s">
        <v>26</v>
      </c>
      <c r="L28" s="9" t="s">
        <v>26</v>
      </c>
      <c r="M28" s="9" t="s">
        <v>26</v>
      </c>
      <c r="N28" s="9" t="s">
        <v>26</v>
      </c>
      <c r="O28" s="9" t="s">
        <v>26</v>
      </c>
      <c r="P28" s="9" t="s">
        <v>26</v>
      </c>
      <c r="Q28" s="9" t="s">
        <v>26</v>
      </c>
      <c r="R28" s="9" t="s">
        <v>26</v>
      </c>
      <c r="S28" s="9" t="s">
        <v>26</v>
      </c>
      <c r="T28" s="9" t="s">
        <v>26</v>
      </c>
      <c r="U28" s="9" t="s">
        <v>26</v>
      </c>
      <c r="V28" s="9" t="s">
        <v>26</v>
      </c>
      <c r="W28" s="9" t="s">
        <v>26</v>
      </c>
      <c r="X28" s="9" t="s">
        <v>26</v>
      </c>
      <c r="Y28" s="9" t="s">
        <v>26</v>
      </c>
    </row>
    <row r="29" spans="1:25">
      <c r="A29" s="5" t="s">
        <v>111</v>
      </c>
      <c r="B29" s="6" t="s">
        <v>26</v>
      </c>
      <c r="C29" s="7" t="s">
        <v>112</v>
      </c>
      <c r="D29" s="7" t="s">
        <v>113</v>
      </c>
      <c r="E29" s="7" t="s">
        <v>112</v>
      </c>
      <c r="F29" s="7" t="s">
        <v>114</v>
      </c>
      <c r="G29" s="5" t="s">
        <v>25</v>
      </c>
      <c r="H29" s="5" t="s">
        <v>32</v>
      </c>
      <c r="I29" s="6" t="s">
        <v>26</v>
      </c>
      <c r="J29" s="6" t="s">
        <v>26</v>
      </c>
      <c r="K29" s="6" t="s">
        <v>26</v>
      </c>
      <c r="L29" s="6" t="s">
        <v>26</v>
      </c>
      <c r="M29" s="12" t="s">
        <v>115</v>
      </c>
      <c r="N29" s="12" t="s">
        <v>116</v>
      </c>
      <c r="O29" s="12" t="s">
        <v>117</v>
      </c>
      <c r="P29" s="6" t="s">
        <v>26</v>
      </c>
      <c r="Q29" s="6" t="s">
        <v>26</v>
      </c>
      <c r="R29" s="6" t="s">
        <v>26</v>
      </c>
      <c r="S29" s="6" t="s">
        <v>26</v>
      </c>
      <c r="T29" s="6" t="s">
        <v>26</v>
      </c>
      <c r="U29" s="6" t="s">
        <v>26</v>
      </c>
      <c r="V29" s="6" t="s">
        <v>26</v>
      </c>
      <c r="W29" s="6" t="s">
        <v>26</v>
      </c>
      <c r="X29" s="6" t="s">
        <v>26</v>
      </c>
      <c r="Y29" s="6" t="s">
        <v>26</v>
      </c>
    </row>
    <row r="30" spans="1:25">
      <c r="A30" s="8" t="s">
        <v>118</v>
      </c>
      <c r="B30" s="9" t="s">
        <v>26</v>
      </c>
      <c r="C30" s="10" t="s">
        <v>119</v>
      </c>
      <c r="D30" s="10" t="s">
        <v>120</v>
      </c>
      <c r="E30" s="10" t="s">
        <v>119</v>
      </c>
      <c r="F30" s="10" t="s">
        <v>121</v>
      </c>
      <c r="G30" s="8" t="s">
        <v>31</v>
      </c>
      <c r="H30" s="8" t="s">
        <v>32</v>
      </c>
      <c r="I30" s="9" t="s">
        <v>26</v>
      </c>
      <c r="J30" s="9" t="s">
        <v>26</v>
      </c>
      <c r="K30" s="9" t="s">
        <v>26</v>
      </c>
      <c r="L30" s="9" t="s">
        <v>26</v>
      </c>
      <c r="M30" s="11" t="s">
        <v>122</v>
      </c>
      <c r="N30" s="11" t="s">
        <v>123</v>
      </c>
      <c r="O30" s="11" t="s">
        <v>124</v>
      </c>
      <c r="P30" s="9" t="s">
        <v>26</v>
      </c>
      <c r="Q30" s="9" t="s">
        <v>26</v>
      </c>
      <c r="R30" s="9" t="s">
        <v>26</v>
      </c>
      <c r="S30" s="9" t="s">
        <v>26</v>
      </c>
      <c r="T30" s="9" t="s">
        <v>26</v>
      </c>
      <c r="U30" s="9" t="s">
        <v>26</v>
      </c>
      <c r="V30" s="9" t="s">
        <v>26</v>
      </c>
      <c r="W30" s="9" t="s">
        <v>26</v>
      </c>
      <c r="X30" s="9" t="s">
        <v>26</v>
      </c>
      <c r="Y30" s="9" t="s">
        <v>26</v>
      </c>
    </row>
    <row r="31" spans="1:25">
      <c r="A31" s="5" t="s">
        <v>125</v>
      </c>
      <c r="B31" s="6" t="s">
        <v>26</v>
      </c>
      <c r="C31" s="7" t="s">
        <v>126</v>
      </c>
      <c r="D31" s="7" t="s">
        <v>127</v>
      </c>
      <c r="E31" s="7" t="s">
        <v>128</v>
      </c>
      <c r="F31" s="7" t="s">
        <v>129</v>
      </c>
      <c r="G31" s="5" t="s">
        <v>25</v>
      </c>
      <c r="H31" s="5" t="s">
        <v>32</v>
      </c>
      <c r="I31" s="6" t="s">
        <v>33</v>
      </c>
      <c r="J31" s="6" t="s">
        <v>26</v>
      </c>
      <c r="K31" s="6" t="s">
        <v>26</v>
      </c>
      <c r="L31" s="6" t="s">
        <v>26</v>
      </c>
      <c r="M31" s="6" t="s">
        <v>26</v>
      </c>
      <c r="N31" s="6" t="s">
        <v>26</v>
      </c>
      <c r="O31" s="6" t="s">
        <v>26</v>
      </c>
      <c r="P31" s="6" t="s">
        <v>26</v>
      </c>
      <c r="Q31" s="6" t="s">
        <v>26</v>
      </c>
      <c r="R31" s="6" t="s">
        <v>26</v>
      </c>
      <c r="S31" s="6" t="s">
        <v>26</v>
      </c>
      <c r="T31" s="6" t="s">
        <v>26</v>
      </c>
      <c r="U31" s="6" t="s">
        <v>26</v>
      </c>
      <c r="V31" s="6" t="s">
        <v>26</v>
      </c>
      <c r="W31" s="6" t="s">
        <v>26</v>
      </c>
      <c r="X31" s="6" t="s">
        <v>26</v>
      </c>
      <c r="Y31" s="6" t="s">
        <v>26</v>
      </c>
    </row>
    <row r="32" spans="1:25">
      <c r="A32" s="8" t="s">
        <v>130</v>
      </c>
      <c r="B32" s="9" t="s">
        <v>26</v>
      </c>
      <c r="C32" s="10" t="s">
        <v>126</v>
      </c>
      <c r="D32" s="10" t="s">
        <v>131</v>
      </c>
      <c r="E32" s="10" t="s">
        <v>132</v>
      </c>
      <c r="F32" s="10" t="s">
        <v>133</v>
      </c>
      <c r="G32" s="8" t="s">
        <v>25</v>
      </c>
      <c r="H32" s="8" t="s">
        <v>32</v>
      </c>
      <c r="I32" s="9" t="s">
        <v>33</v>
      </c>
      <c r="J32" s="9" t="s">
        <v>26</v>
      </c>
      <c r="K32" s="9" t="s">
        <v>26</v>
      </c>
      <c r="L32" s="9" t="s">
        <v>26</v>
      </c>
      <c r="M32" s="9" t="s">
        <v>26</v>
      </c>
      <c r="N32" s="9" t="s">
        <v>26</v>
      </c>
      <c r="O32" s="9" t="s">
        <v>26</v>
      </c>
      <c r="P32" s="9" t="s">
        <v>26</v>
      </c>
      <c r="Q32" s="9" t="s">
        <v>26</v>
      </c>
      <c r="R32" s="9" t="s">
        <v>26</v>
      </c>
      <c r="S32" s="9" t="s">
        <v>26</v>
      </c>
      <c r="T32" s="9" t="s">
        <v>26</v>
      </c>
      <c r="U32" s="9" t="s">
        <v>26</v>
      </c>
      <c r="V32" s="9" t="s">
        <v>26</v>
      </c>
      <c r="W32" s="9" t="s">
        <v>26</v>
      </c>
      <c r="X32" s="9" t="s">
        <v>26</v>
      </c>
      <c r="Y32" s="9" t="s">
        <v>26</v>
      </c>
    </row>
    <row r="33" spans="1:25">
      <c r="A33" s="5" t="s">
        <v>134</v>
      </c>
      <c r="B33" s="6" t="s">
        <v>26</v>
      </c>
      <c r="C33" s="7" t="s">
        <v>126</v>
      </c>
      <c r="D33" s="7" t="s">
        <v>135</v>
      </c>
      <c r="E33" s="7" t="s">
        <v>136</v>
      </c>
      <c r="F33" s="7" t="s">
        <v>137</v>
      </c>
      <c r="G33" s="5" t="s">
        <v>25</v>
      </c>
      <c r="H33" s="5" t="s">
        <v>32</v>
      </c>
      <c r="I33" s="6" t="s">
        <v>33</v>
      </c>
      <c r="J33" s="6" t="s">
        <v>26</v>
      </c>
      <c r="K33" s="6" t="s">
        <v>26</v>
      </c>
      <c r="L33" s="6" t="s">
        <v>26</v>
      </c>
      <c r="M33" s="6" t="s">
        <v>26</v>
      </c>
      <c r="N33" s="6" t="s">
        <v>26</v>
      </c>
      <c r="O33" s="6" t="s">
        <v>26</v>
      </c>
      <c r="P33" s="6" t="s">
        <v>26</v>
      </c>
      <c r="Q33" s="6" t="s">
        <v>26</v>
      </c>
      <c r="R33" s="6" t="s">
        <v>26</v>
      </c>
      <c r="S33" s="6" t="s">
        <v>26</v>
      </c>
      <c r="T33" s="6" t="s">
        <v>26</v>
      </c>
      <c r="U33" s="6" t="s">
        <v>26</v>
      </c>
      <c r="V33" s="6" t="s">
        <v>26</v>
      </c>
      <c r="W33" s="6" t="s">
        <v>26</v>
      </c>
      <c r="X33" s="6" t="s">
        <v>26</v>
      </c>
      <c r="Y33" s="6" t="s">
        <v>26</v>
      </c>
    </row>
    <row r="34" spans="1:25">
      <c r="A34" s="8" t="s">
        <v>138</v>
      </c>
      <c r="B34" s="9" t="s">
        <v>26</v>
      </c>
      <c r="C34" s="10" t="s">
        <v>126</v>
      </c>
      <c r="D34" s="10" t="s">
        <v>139</v>
      </c>
      <c r="E34" s="10" t="s">
        <v>38</v>
      </c>
      <c r="F34" s="10" t="s">
        <v>137</v>
      </c>
      <c r="G34" s="8" t="s">
        <v>25</v>
      </c>
      <c r="H34" s="8" t="s">
        <v>32</v>
      </c>
      <c r="I34" s="9" t="s">
        <v>33</v>
      </c>
      <c r="J34" s="9" t="s">
        <v>26</v>
      </c>
      <c r="K34" s="9" t="s">
        <v>26</v>
      </c>
      <c r="L34" s="9" t="s">
        <v>26</v>
      </c>
      <c r="M34" s="9" t="s">
        <v>26</v>
      </c>
      <c r="N34" s="9" t="s">
        <v>26</v>
      </c>
      <c r="O34" s="9" t="s">
        <v>26</v>
      </c>
      <c r="P34" s="9" t="s">
        <v>26</v>
      </c>
      <c r="Q34" s="9" t="s">
        <v>26</v>
      </c>
      <c r="R34" s="9" t="s">
        <v>26</v>
      </c>
      <c r="S34" s="9" t="s">
        <v>26</v>
      </c>
      <c r="T34" s="9" t="s">
        <v>26</v>
      </c>
      <c r="U34" s="9" t="s">
        <v>26</v>
      </c>
      <c r="V34" s="9" t="s">
        <v>26</v>
      </c>
      <c r="W34" s="9" t="s">
        <v>26</v>
      </c>
      <c r="X34" s="9" t="s">
        <v>26</v>
      </c>
      <c r="Y34" s="9" t="s">
        <v>26</v>
      </c>
    </row>
    <row r="35" spans="1:25">
      <c r="A35" s="5" t="s">
        <v>140</v>
      </c>
      <c r="B35" s="6" t="s">
        <v>26</v>
      </c>
      <c r="C35" s="7" t="s">
        <v>126</v>
      </c>
      <c r="D35" s="7" t="s">
        <v>141</v>
      </c>
      <c r="E35" s="7" t="s">
        <v>142</v>
      </c>
      <c r="F35" s="7" t="s">
        <v>129</v>
      </c>
      <c r="G35" s="5" t="s">
        <v>25</v>
      </c>
      <c r="H35" s="5" t="s">
        <v>32</v>
      </c>
      <c r="I35" s="6" t="s">
        <v>33</v>
      </c>
      <c r="J35" s="6" t="s">
        <v>26</v>
      </c>
      <c r="K35" s="6" t="s">
        <v>26</v>
      </c>
      <c r="L35" s="6" t="s">
        <v>26</v>
      </c>
      <c r="M35" s="6" t="s">
        <v>26</v>
      </c>
      <c r="N35" s="6" t="s">
        <v>26</v>
      </c>
      <c r="O35" s="6" t="s">
        <v>26</v>
      </c>
      <c r="P35" s="6" t="s">
        <v>26</v>
      </c>
      <c r="Q35" s="6" t="s">
        <v>26</v>
      </c>
      <c r="R35" s="6" t="s">
        <v>26</v>
      </c>
      <c r="S35" s="6" t="s">
        <v>26</v>
      </c>
      <c r="T35" s="6" t="s">
        <v>26</v>
      </c>
      <c r="U35" s="6" t="s">
        <v>26</v>
      </c>
      <c r="V35" s="6" t="s">
        <v>26</v>
      </c>
      <c r="W35" s="6" t="s">
        <v>26</v>
      </c>
      <c r="X35" s="6" t="s">
        <v>26</v>
      </c>
      <c r="Y35" s="6" t="s">
        <v>26</v>
      </c>
    </row>
    <row r="36" spans="1:25">
      <c r="A36" s="8" t="s">
        <v>143</v>
      </c>
      <c r="B36" s="9" t="s">
        <v>26</v>
      </c>
      <c r="C36" s="10" t="s">
        <v>126</v>
      </c>
      <c r="D36" s="10" t="s">
        <v>144</v>
      </c>
      <c r="E36" s="10" t="s">
        <v>145</v>
      </c>
      <c r="F36" s="10" t="s">
        <v>129</v>
      </c>
      <c r="G36" s="8" t="s">
        <v>25</v>
      </c>
      <c r="H36" s="8" t="s">
        <v>32</v>
      </c>
      <c r="I36" s="9" t="s">
        <v>33</v>
      </c>
      <c r="J36" s="9" t="s">
        <v>26</v>
      </c>
      <c r="K36" s="9" t="s">
        <v>26</v>
      </c>
      <c r="L36" s="9" t="s">
        <v>26</v>
      </c>
      <c r="M36" s="9" t="s">
        <v>26</v>
      </c>
      <c r="N36" s="9" t="s">
        <v>26</v>
      </c>
      <c r="O36" s="9" t="s">
        <v>26</v>
      </c>
      <c r="P36" s="9" t="s">
        <v>26</v>
      </c>
      <c r="Q36" s="9" t="s">
        <v>26</v>
      </c>
      <c r="R36" s="9" t="s">
        <v>26</v>
      </c>
      <c r="S36" s="9" t="s">
        <v>26</v>
      </c>
      <c r="T36" s="9" t="s">
        <v>26</v>
      </c>
      <c r="U36" s="9" t="s">
        <v>26</v>
      </c>
      <c r="V36" s="9" t="s">
        <v>26</v>
      </c>
      <c r="W36" s="9" t="s">
        <v>26</v>
      </c>
      <c r="X36" s="9" t="s">
        <v>26</v>
      </c>
      <c r="Y36" s="9" t="s">
        <v>26</v>
      </c>
    </row>
    <row r="37" spans="1:25">
      <c r="A37" s="5" t="s">
        <v>146</v>
      </c>
      <c r="B37" s="6" t="s">
        <v>26</v>
      </c>
      <c r="C37" s="7" t="s">
        <v>126</v>
      </c>
      <c r="D37" s="7" t="s">
        <v>147</v>
      </c>
      <c r="E37" s="7" t="s">
        <v>148</v>
      </c>
      <c r="F37" s="7" t="s">
        <v>129</v>
      </c>
      <c r="G37" s="5" t="s">
        <v>31</v>
      </c>
      <c r="H37" s="5" t="s">
        <v>32</v>
      </c>
      <c r="I37" s="6" t="s">
        <v>33</v>
      </c>
      <c r="J37" s="6" t="s">
        <v>26</v>
      </c>
      <c r="K37" s="6" t="s">
        <v>26</v>
      </c>
      <c r="L37" s="6" t="s">
        <v>26</v>
      </c>
      <c r="M37" s="6" t="s">
        <v>26</v>
      </c>
      <c r="N37" s="6" t="s">
        <v>26</v>
      </c>
      <c r="O37" s="6" t="s">
        <v>26</v>
      </c>
      <c r="P37" s="6" t="s">
        <v>26</v>
      </c>
      <c r="Q37" s="6" t="s">
        <v>26</v>
      </c>
      <c r="R37" s="6" t="s">
        <v>26</v>
      </c>
      <c r="S37" s="6" t="s">
        <v>26</v>
      </c>
      <c r="T37" s="6" t="s">
        <v>26</v>
      </c>
      <c r="U37" s="6" t="s">
        <v>26</v>
      </c>
      <c r="V37" s="6" t="s">
        <v>26</v>
      </c>
      <c r="W37" s="6" t="s">
        <v>26</v>
      </c>
      <c r="X37" s="6" t="s">
        <v>26</v>
      </c>
      <c r="Y37" s="6" t="s">
        <v>26</v>
      </c>
    </row>
    <row r="38" spans="1:25">
      <c r="A38" s="8" t="s">
        <v>149</v>
      </c>
      <c r="B38" s="9" t="s">
        <v>26</v>
      </c>
      <c r="C38" s="10" t="s">
        <v>126</v>
      </c>
      <c r="D38" s="10" t="s">
        <v>150</v>
      </c>
      <c r="E38" s="10" t="s">
        <v>151</v>
      </c>
      <c r="F38" s="10" t="s">
        <v>129</v>
      </c>
      <c r="G38" s="8" t="s">
        <v>25</v>
      </c>
      <c r="H38" s="8" t="s">
        <v>32</v>
      </c>
      <c r="I38" s="9" t="s">
        <v>33</v>
      </c>
      <c r="J38" s="9" t="s">
        <v>26</v>
      </c>
      <c r="K38" s="9" t="s">
        <v>26</v>
      </c>
      <c r="L38" s="9" t="s">
        <v>26</v>
      </c>
      <c r="M38" s="9" t="s">
        <v>26</v>
      </c>
      <c r="N38" s="9" t="s">
        <v>26</v>
      </c>
      <c r="O38" s="9" t="s">
        <v>26</v>
      </c>
      <c r="P38" s="9" t="s">
        <v>26</v>
      </c>
      <c r="Q38" s="9" t="s">
        <v>26</v>
      </c>
      <c r="R38" s="9" t="s">
        <v>26</v>
      </c>
      <c r="S38" s="9" t="s">
        <v>26</v>
      </c>
      <c r="T38" s="9" t="s">
        <v>26</v>
      </c>
      <c r="U38" s="9" t="s">
        <v>26</v>
      </c>
      <c r="V38" s="9" t="s">
        <v>26</v>
      </c>
      <c r="W38" s="9" t="s">
        <v>26</v>
      </c>
      <c r="X38" s="9" t="s">
        <v>26</v>
      </c>
      <c r="Y38" s="9" t="s">
        <v>26</v>
      </c>
    </row>
    <row r="39" spans="1:25">
      <c r="A39" s="5" t="s">
        <v>152</v>
      </c>
      <c r="B39" s="6" t="s">
        <v>26</v>
      </c>
      <c r="C39" s="7" t="s">
        <v>126</v>
      </c>
      <c r="D39" s="7" t="s">
        <v>153</v>
      </c>
      <c r="E39" s="7" t="s">
        <v>154</v>
      </c>
      <c r="F39" s="7" t="s">
        <v>137</v>
      </c>
      <c r="G39" s="5" t="s">
        <v>25</v>
      </c>
      <c r="H39" s="5" t="s">
        <v>32</v>
      </c>
      <c r="I39" s="6" t="s">
        <v>33</v>
      </c>
      <c r="J39" s="6" t="s">
        <v>26</v>
      </c>
      <c r="K39" s="6" t="s">
        <v>26</v>
      </c>
      <c r="L39" s="6" t="s">
        <v>26</v>
      </c>
      <c r="M39" s="6" t="s">
        <v>26</v>
      </c>
      <c r="N39" s="6" t="s">
        <v>26</v>
      </c>
      <c r="O39" s="6" t="s">
        <v>26</v>
      </c>
      <c r="P39" s="6" t="s">
        <v>26</v>
      </c>
      <c r="Q39" s="6" t="s">
        <v>26</v>
      </c>
      <c r="R39" s="6" t="s">
        <v>26</v>
      </c>
      <c r="S39" s="6" t="s">
        <v>26</v>
      </c>
      <c r="T39" s="6" t="s">
        <v>26</v>
      </c>
      <c r="U39" s="6" t="s">
        <v>26</v>
      </c>
      <c r="V39" s="6" t="s">
        <v>26</v>
      </c>
      <c r="W39" s="6" t="s">
        <v>26</v>
      </c>
      <c r="X39" s="6" t="s">
        <v>26</v>
      </c>
      <c r="Y39" s="6" t="s">
        <v>26</v>
      </c>
    </row>
    <row r="40" spans="1:25">
      <c r="A40" s="8" t="s">
        <v>155</v>
      </c>
      <c r="B40" s="9" t="s">
        <v>26</v>
      </c>
      <c r="C40" s="10" t="s">
        <v>126</v>
      </c>
      <c r="D40" s="10" t="s">
        <v>156</v>
      </c>
      <c r="E40" s="10" t="s">
        <v>157</v>
      </c>
      <c r="F40" s="10" t="s">
        <v>129</v>
      </c>
      <c r="G40" s="8" t="s">
        <v>31</v>
      </c>
      <c r="H40" s="8" t="s">
        <v>32</v>
      </c>
      <c r="I40" s="9" t="s">
        <v>33</v>
      </c>
      <c r="J40" s="9" t="s">
        <v>26</v>
      </c>
      <c r="K40" s="9" t="s">
        <v>26</v>
      </c>
      <c r="L40" s="9" t="s">
        <v>26</v>
      </c>
      <c r="M40" s="9" t="s">
        <v>26</v>
      </c>
      <c r="N40" s="9" t="s">
        <v>26</v>
      </c>
      <c r="O40" s="9" t="s">
        <v>26</v>
      </c>
      <c r="P40" s="9" t="s">
        <v>26</v>
      </c>
      <c r="Q40" s="9" t="s">
        <v>26</v>
      </c>
      <c r="R40" s="9" t="s">
        <v>26</v>
      </c>
      <c r="S40" s="9" t="s">
        <v>26</v>
      </c>
      <c r="T40" s="9" t="s">
        <v>26</v>
      </c>
      <c r="U40" s="9" t="s">
        <v>26</v>
      </c>
      <c r="V40" s="9" t="s">
        <v>26</v>
      </c>
      <c r="W40" s="9" t="s">
        <v>26</v>
      </c>
      <c r="X40" s="9" t="s">
        <v>26</v>
      </c>
      <c r="Y40" s="9" t="s">
        <v>26</v>
      </c>
    </row>
    <row r="41" spans="1:25">
      <c r="A41" s="5" t="s">
        <v>158</v>
      </c>
      <c r="B41" s="6" t="s">
        <v>26</v>
      </c>
      <c r="C41" s="7" t="s">
        <v>126</v>
      </c>
      <c r="D41" s="7" t="s">
        <v>159</v>
      </c>
      <c r="E41" s="7" t="s">
        <v>160</v>
      </c>
      <c r="F41" s="7" t="s">
        <v>137</v>
      </c>
      <c r="G41" s="5" t="s">
        <v>25</v>
      </c>
      <c r="H41" s="5" t="s">
        <v>32</v>
      </c>
      <c r="I41" s="6" t="s">
        <v>33</v>
      </c>
      <c r="J41" s="6" t="s">
        <v>26</v>
      </c>
      <c r="K41" s="6" t="s">
        <v>26</v>
      </c>
      <c r="L41" s="6" t="s">
        <v>26</v>
      </c>
      <c r="M41" s="6" t="s">
        <v>26</v>
      </c>
      <c r="N41" s="6" t="s">
        <v>26</v>
      </c>
      <c r="O41" s="6" t="s">
        <v>26</v>
      </c>
      <c r="P41" s="6" t="s">
        <v>26</v>
      </c>
      <c r="Q41" s="6" t="s">
        <v>26</v>
      </c>
      <c r="R41" s="6" t="s">
        <v>26</v>
      </c>
      <c r="S41" s="6" t="s">
        <v>26</v>
      </c>
      <c r="T41" s="6" t="s">
        <v>26</v>
      </c>
      <c r="U41" s="6" t="s">
        <v>26</v>
      </c>
      <c r="V41" s="6" t="s">
        <v>26</v>
      </c>
      <c r="W41" s="6" t="s">
        <v>26</v>
      </c>
      <c r="X41" s="6" t="s">
        <v>26</v>
      </c>
      <c r="Y41" s="6" t="s">
        <v>26</v>
      </c>
    </row>
    <row r="42" spans="1:25">
      <c r="A42" s="8" t="s">
        <v>161</v>
      </c>
      <c r="B42" s="9" t="s">
        <v>26</v>
      </c>
      <c r="C42" s="10" t="s">
        <v>126</v>
      </c>
      <c r="D42" s="10" t="s">
        <v>162</v>
      </c>
      <c r="E42" s="10" t="s">
        <v>163</v>
      </c>
      <c r="F42" s="10" t="s">
        <v>137</v>
      </c>
      <c r="G42" s="8" t="s">
        <v>25</v>
      </c>
      <c r="H42" s="8" t="s">
        <v>32</v>
      </c>
      <c r="I42" s="9" t="s">
        <v>33</v>
      </c>
      <c r="J42" s="9" t="s">
        <v>26</v>
      </c>
      <c r="K42" s="9" t="s">
        <v>26</v>
      </c>
      <c r="L42" s="9" t="s">
        <v>26</v>
      </c>
      <c r="M42" s="9" t="s">
        <v>26</v>
      </c>
      <c r="N42" s="9" t="s">
        <v>26</v>
      </c>
      <c r="O42" s="9" t="s">
        <v>26</v>
      </c>
      <c r="P42" s="9" t="s">
        <v>26</v>
      </c>
      <c r="Q42" s="9" t="s">
        <v>26</v>
      </c>
      <c r="R42" s="9" t="s">
        <v>26</v>
      </c>
      <c r="S42" s="9" t="s">
        <v>26</v>
      </c>
      <c r="T42" s="9" t="s">
        <v>26</v>
      </c>
      <c r="U42" s="9" t="s">
        <v>26</v>
      </c>
      <c r="V42" s="9" t="s">
        <v>26</v>
      </c>
      <c r="W42" s="9" t="s">
        <v>26</v>
      </c>
      <c r="X42" s="9" t="s">
        <v>26</v>
      </c>
      <c r="Y42" s="9" t="s">
        <v>26</v>
      </c>
    </row>
    <row r="43" spans="1:25">
      <c r="A43" s="5" t="s">
        <v>164</v>
      </c>
      <c r="B43" s="6" t="s">
        <v>26</v>
      </c>
      <c r="C43" s="7" t="s">
        <v>126</v>
      </c>
      <c r="D43" s="7" t="s">
        <v>165</v>
      </c>
      <c r="E43" s="7" t="s">
        <v>166</v>
      </c>
      <c r="F43" s="7" t="s">
        <v>129</v>
      </c>
      <c r="G43" s="5" t="s">
        <v>31</v>
      </c>
      <c r="H43" s="5" t="s">
        <v>32</v>
      </c>
      <c r="I43" s="6" t="s">
        <v>33</v>
      </c>
      <c r="J43" s="6" t="s">
        <v>26</v>
      </c>
      <c r="K43" s="6" t="s">
        <v>26</v>
      </c>
      <c r="L43" s="6" t="s">
        <v>26</v>
      </c>
      <c r="M43" s="6" t="s">
        <v>26</v>
      </c>
      <c r="N43" s="6" t="s">
        <v>26</v>
      </c>
      <c r="O43" s="6" t="s">
        <v>26</v>
      </c>
      <c r="P43" s="6" t="s">
        <v>26</v>
      </c>
      <c r="Q43" s="6" t="s">
        <v>26</v>
      </c>
      <c r="R43" s="6" t="s">
        <v>26</v>
      </c>
      <c r="S43" s="6" t="s">
        <v>26</v>
      </c>
      <c r="T43" s="6" t="s">
        <v>26</v>
      </c>
      <c r="U43" s="6" t="s">
        <v>26</v>
      </c>
      <c r="V43" s="6" t="s">
        <v>26</v>
      </c>
      <c r="W43" s="6" t="s">
        <v>26</v>
      </c>
      <c r="X43" s="6" t="s">
        <v>26</v>
      </c>
      <c r="Y43" s="6" t="s">
        <v>26</v>
      </c>
    </row>
    <row r="44" spans="1:25">
      <c r="A44" s="8" t="s">
        <v>167</v>
      </c>
      <c r="B44" s="9" t="s">
        <v>26</v>
      </c>
      <c r="C44" s="10" t="s">
        <v>126</v>
      </c>
      <c r="D44" s="10" t="s">
        <v>168</v>
      </c>
      <c r="E44" s="10" t="s">
        <v>169</v>
      </c>
      <c r="F44" s="10" t="s">
        <v>137</v>
      </c>
      <c r="G44" s="8" t="s">
        <v>25</v>
      </c>
      <c r="H44" s="8" t="s">
        <v>32</v>
      </c>
      <c r="I44" s="9" t="s">
        <v>33</v>
      </c>
      <c r="J44" s="9" t="s">
        <v>26</v>
      </c>
      <c r="K44" s="9" t="s">
        <v>26</v>
      </c>
      <c r="L44" s="9" t="s">
        <v>26</v>
      </c>
      <c r="M44" s="9" t="s">
        <v>26</v>
      </c>
      <c r="N44" s="9" t="s">
        <v>26</v>
      </c>
      <c r="O44" s="9" t="s">
        <v>26</v>
      </c>
      <c r="P44" s="9" t="s">
        <v>26</v>
      </c>
      <c r="Q44" s="9" t="s">
        <v>26</v>
      </c>
      <c r="R44" s="9" t="s">
        <v>26</v>
      </c>
      <c r="S44" s="9" t="s">
        <v>26</v>
      </c>
      <c r="T44" s="9" t="s">
        <v>26</v>
      </c>
      <c r="U44" s="9" t="s">
        <v>26</v>
      </c>
      <c r="V44" s="9" t="s">
        <v>26</v>
      </c>
      <c r="W44" s="9" t="s">
        <v>26</v>
      </c>
      <c r="X44" s="9" t="s">
        <v>26</v>
      </c>
      <c r="Y44" s="9" t="s">
        <v>26</v>
      </c>
    </row>
    <row r="45" spans="1:25">
      <c r="A45" s="5" t="s">
        <v>170</v>
      </c>
      <c r="B45" s="6" t="s">
        <v>26</v>
      </c>
      <c r="C45" s="7" t="s">
        <v>126</v>
      </c>
      <c r="D45" s="7" t="s">
        <v>171</v>
      </c>
      <c r="E45" s="7" t="s">
        <v>172</v>
      </c>
      <c r="F45" s="7" t="s">
        <v>129</v>
      </c>
      <c r="G45" s="5" t="s">
        <v>31</v>
      </c>
      <c r="H45" s="5" t="s">
        <v>32</v>
      </c>
      <c r="I45" s="6" t="s">
        <v>33</v>
      </c>
      <c r="J45" s="6" t="s">
        <v>26</v>
      </c>
      <c r="K45" s="6" t="s">
        <v>26</v>
      </c>
      <c r="L45" s="6" t="s">
        <v>26</v>
      </c>
      <c r="M45" s="6" t="s">
        <v>26</v>
      </c>
      <c r="N45" s="6" t="s">
        <v>26</v>
      </c>
      <c r="O45" s="6" t="s">
        <v>26</v>
      </c>
      <c r="P45" s="6" t="s">
        <v>26</v>
      </c>
      <c r="Q45" s="6" t="s">
        <v>26</v>
      </c>
      <c r="R45" s="6" t="s">
        <v>26</v>
      </c>
      <c r="S45" s="6" t="s">
        <v>26</v>
      </c>
      <c r="T45" s="6" t="s">
        <v>26</v>
      </c>
      <c r="U45" s="6" t="s">
        <v>26</v>
      </c>
      <c r="V45" s="6" t="s">
        <v>26</v>
      </c>
      <c r="W45" s="6" t="s">
        <v>26</v>
      </c>
      <c r="X45" s="6" t="s">
        <v>26</v>
      </c>
      <c r="Y45" s="6" t="s">
        <v>26</v>
      </c>
    </row>
    <row r="46" spans="1:25">
      <c r="A46" s="8" t="s">
        <v>173</v>
      </c>
      <c r="B46" s="9" t="s">
        <v>26</v>
      </c>
      <c r="C46" s="10" t="s">
        <v>126</v>
      </c>
      <c r="D46" s="10" t="s">
        <v>174</v>
      </c>
      <c r="E46" s="10" t="s">
        <v>175</v>
      </c>
      <c r="F46" s="10" t="s">
        <v>129</v>
      </c>
      <c r="G46" s="8" t="s">
        <v>25</v>
      </c>
      <c r="H46" s="8" t="s">
        <v>32</v>
      </c>
      <c r="I46" s="9" t="s">
        <v>33</v>
      </c>
      <c r="J46" s="9" t="s">
        <v>26</v>
      </c>
      <c r="K46" s="9" t="s">
        <v>26</v>
      </c>
      <c r="L46" s="9" t="s">
        <v>26</v>
      </c>
      <c r="M46" s="9" t="s">
        <v>26</v>
      </c>
      <c r="N46" s="9" t="s">
        <v>26</v>
      </c>
      <c r="O46" s="9" t="s">
        <v>26</v>
      </c>
      <c r="P46" s="9" t="s">
        <v>26</v>
      </c>
      <c r="Q46" s="9" t="s">
        <v>26</v>
      </c>
      <c r="R46" s="9" t="s">
        <v>26</v>
      </c>
      <c r="S46" s="9" t="s">
        <v>26</v>
      </c>
      <c r="T46" s="9" t="s">
        <v>26</v>
      </c>
      <c r="U46" s="9" t="s">
        <v>26</v>
      </c>
      <c r="V46" s="9" t="s">
        <v>26</v>
      </c>
      <c r="W46" s="9" t="s">
        <v>26</v>
      </c>
      <c r="X46" s="9" t="s">
        <v>26</v>
      </c>
      <c r="Y46" s="9" t="s">
        <v>26</v>
      </c>
    </row>
    <row r="47" spans="1:25">
      <c r="A47" s="5" t="s">
        <v>176</v>
      </c>
      <c r="B47" s="6" t="s">
        <v>26</v>
      </c>
      <c r="C47" s="7" t="s">
        <v>177</v>
      </c>
      <c r="D47" s="7" t="s">
        <v>178</v>
      </c>
      <c r="E47" s="7" t="s">
        <v>177</v>
      </c>
      <c r="F47" s="7" t="s">
        <v>179</v>
      </c>
      <c r="G47" s="5" t="s">
        <v>31</v>
      </c>
      <c r="H47" s="5" t="s">
        <v>32</v>
      </c>
      <c r="I47" s="7" t="s">
        <v>180</v>
      </c>
      <c r="J47" s="6" t="s">
        <v>26</v>
      </c>
      <c r="K47" s="6" t="s">
        <v>26</v>
      </c>
      <c r="L47" s="6" t="s">
        <v>26</v>
      </c>
      <c r="M47" s="6" t="s">
        <v>26</v>
      </c>
      <c r="N47" s="6" t="s">
        <v>26</v>
      </c>
      <c r="O47" s="6" t="s">
        <v>26</v>
      </c>
      <c r="P47" s="6" t="s">
        <v>26</v>
      </c>
      <c r="Q47" s="6" t="s">
        <v>26</v>
      </c>
      <c r="R47" s="6" t="s">
        <v>26</v>
      </c>
      <c r="S47" s="6" t="s">
        <v>26</v>
      </c>
      <c r="T47" s="6" t="s">
        <v>26</v>
      </c>
      <c r="U47" s="6" t="s">
        <v>26</v>
      </c>
      <c r="V47" s="6" t="s">
        <v>26</v>
      </c>
      <c r="W47" s="6" t="s">
        <v>26</v>
      </c>
      <c r="X47" s="6" t="s">
        <v>26</v>
      </c>
      <c r="Y47" s="6" t="s">
        <v>26</v>
      </c>
    </row>
    <row r="48" spans="1:25">
      <c r="A48" s="8" t="s">
        <v>181</v>
      </c>
      <c r="B48" s="9" t="s">
        <v>26</v>
      </c>
      <c r="C48" s="10" t="s">
        <v>182</v>
      </c>
      <c r="D48" s="10" t="s">
        <v>183</v>
      </c>
      <c r="E48" s="10" t="s">
        <v>182</v>
      </c>
      <c r="F48" s="10" t="s">
        <v>184</v>
      </c>
      <c r="G48" s="8" t="s">
        <v>25</v>
      </c>
      <c r="H48" s="8" t="s">
        <v>32</v>
      </c>
      <c r="I48" s="10" t="s">
        <v>185</v>
      </c>
      <c r="J48" s="9" t="s">
        <v>26</v>
      </c>
      <c r="K48" s="9" t="s">
        <v>26</v>
      </c>
      <c r="L48" s="9" t="s">
        <v>26</v>
      </c>
      <c r="M48" s="9" t="s">
        <v>26</v>
      </c>
      <c r="N48" s="9" t="s">
        <v>26</v>
      </c>
      <c r="O48" s="9" t="s">
        <v>26</v>
      </c>
      <c r="P48" s="9" t="s">
        <v>26</v>
      </c>
      <c r="Q48" s="9" t="s">
        <v>26</v>
      </c>
      <c r="R48" s="9" t="s">
        <v>26</v>
      </c>
      <c r="S48" s="9" t="s">
        <v>26</v>
      </c>
      <c r="T48" s="9" t="s">
        <v>26</v>
      </c>
      <c r="U48" s="9" t="s">
        <v>26</v>
      </c>
      <c r="V48" s="9" t="s">
        <v>26</v>
      </c>
      <c r="W48" s="9" t="s">
        <v>26</v>
      </c>
      <c r="X48" s="9" t="s">
        <v>26</v>
      </c>
      <c r="Y48" s="9" t="s">
        <v>26</v>
      </c>
    </row>
    <row r="49" spans="1:25" ht="30" customHeight="1">
      <c r="A49" s="5" t="s">
        <v>186</v>
      </c>
      <c r="B49" s="6" t="s">
        <v>26</v>
      </c>
      <c r="C49" s="7" t="s">
        <v>187</v>
      </c>
      <c r="D49" s="7" t="s">
        <v>188</v>
      </c>
      <c r="E49" s="7" t="s">
        <v>187</v>
      </c>
      <c r="F49" s="7" t="s">
        <v>184</v>
      </c>
      <c r="G49" s="5" t="s">
        <v>25</v>
      </c>
      <c r="H49" s="5" t="s">
        <v>32</v>
      </c>
      <c r="I49" s="7" t="s">
        <v>189</v>
      </c>
      <c r="J49" s="6" t="s">
        <v>26</v>
      </c>
      <c r="K49" s="6" t="s">
        <v>26</v>
      </c>
      <c r="L49" s="6" t="s">
        <v>26</v>
      </c>
      <c r="M49" s="6" t="s">
        <v>26</v>
      </c>
      <c r="N49" s="6" t="s">
        <v>26</v>
      </c>
      <c r="O49" s="6" t="s">
        <v>26</v>
      </c>
      <c r="P49" s="6" t="s">
        <v>26</v>
      </c>
      <c r="Q49" s="6" t="s">
        <v>26</v>
      </c>
      <c r="R49" s="6" t="s">
        <v>26</v>
      </c>
      <c r="S49" s="6" t="s">
        <v>26</v>
      </c>
      <c r="T49" s="6" t="s">
        <v>26</v>
      </c>
      <c r="U49" s="6" t="s">
        <v>26</v>
      </c>
      <c r="V49" s="6" t="s">
        <v>26</v>
      </c>
      <c r="W49" s="6" t="s">
        <v>26</v>
      </c>
      <c r="X49" s="6" t="s">
        <v>26</v>
      </c>
      <c r="Y49" s="6" t="s">
        <v>26</v>
      </c>
    </row>
    <row r="50" spans="1:25">
      <c r="A50" s="8" t="s">
        <v>190</v>
      </c>
      <c r="B50" s="9" t="s">
        <v>26</v>
      </c>
      <c r="C50" s="10" t="s">
        <v>191</v>
      </c>
      <c r="D50" s="10" t="s">
        <v>192</v>
      </c>
      <c r="E50" s="10" t="s">
        <v>193</v>
      </c>
      <c r="F50" s="10" t="s">
        <v>194</v>
      </c>
      <c r="G50" s="8" t="s">
        <v>25</v>
      </c>
      <c r="H50" s="8" t="s">
        <v>32</v>
      </c>
      <c r="I50" s="10" t="s">
        <v>195</v>
      </c>
      <c r="J50" s="9" t="s">
        <v>26</v>
      </c>
      <c r="K50" s="9" t="s">
        <v>26</v>
      </c>
      <c r="L50" s="9" t="s">
        <v>26</v>
      </c>
      <c r="M50" s="9" t="s">
        <v>26</v>
      </c>
      <c r="N50" s="9" t="s">
        <v>26</v>
      </c>
      <c r="O50" s="9" t="s">
        <v>26</v>
      </c>
      <c r="P50" s="9" t="s">
        <v>26</v>
      </c>
      <c r="Q50" s="9" t="s">
        <v>26</v>
      </c>
      <c r="R50" s="9" t="s">
        <v>26</v>
      </c>
      <c r="S50" s="9" t="s">
        <v>26</v>
      </c>
      <c r="T50" s="9" t="s">
        <v>26</v>
      </c>
      <c r="U50" s="9" t="s">
        <v>26</v>
      </c>
      <c r="V50" s="9" t="s">
        <v>26</v>
      </c>
      <c r="W50" s="9" t="s">
        <v>26</v>
      </c>
      <c r="X50" s="9" t="s">
        <v>26</v>
      </c>
      <c r="Y50" s="9" t="s">
        <v>26</v>
      </c>
    </row>
    <row r="51" spans="1:25">
      <c r="A51" s="5" t="s">
        <v>196</v>
      </c>
      <c r="B51" s="6" t="s">
        <v>26</v>
      </c>
      <c r="C51" s="7" t="s">
        <v>197</v>
      </c>
      <c r="D51" s="7" t="s">
        <v>198</v>
      </c>
      <c r="E51" s="7" t="s">
        <v>197</v>
      </c>
      <c r="F51" s="7" t="s">
        <v>199</v>
      </c>
      <c r="G51" s="5" t="s">
        <v>25</v>
      </c>
      <c r="H51" s="5" t="s">
        <v>32</v>
      </c>
      <c r="I51" s="7" t="s">
        <v>200</v>
      </c>
      <c r="J51" s="6" t="s">
        <v>26</v>
      </c>
      <c r="K51" s="6" t="s">
        <v>26</v>
      </c>
      <c r="L51" s="6" t="s">
        <v>26</v>
      </c>
      <c r="M51" s="6" t="s">
        <v>26</v>
      </c>
      <c r="N51" s="6" t="s">
        <v>26</v>
      </c>
      <c r="O51" s="6" t="s">
        <v>26</v>
      </c>
      <c r="P51" s="6" t="s">
        <v>26</v>
      </c>
      <c r="Q51" s="6" t="s">
        <v>26</v>
      </c>
      <c r="R51" s="6" t="s">
        <v>26</v>
      </c>
      <c r="S51" s="6" t="s">
        <v>26</v>
      </c>
      <c r="T51" s="6" t="s">
        <v>26</v>
      </c>
      <c r="U51" s="6" t="s">
        <v>26</v>
      </c>
      <c r="V51" s="6" t="s">
        <v>26</v>
      </c>
      <c r="W51" s="6" t="s">
        <v>26</v>
      </c>
      <c r="X51" s="6" t="s">
        <v>26</v>
      </c>
      <c r="Y51" s="6" t="s">
        <v>26</v>
      </c>
    </row>
    <row r="52" spans="1:25">
      <c r="A52" s="8" t="s">
        <v>201</v>
      </c>
      <c r="B52" s="9" t="s">
        <v>26</v>
      </c>
      <c r="C52" s="10" t="s">
        <v>202</v>
      </c>
      <c r="D52" s="10" t="s">
        <v>203</v>
      </c>
      <c r="E52" s="10" t="s">
        <v>204</v>
      </c>
      <c r="F52" s="10" t="s">
        <v>184</v>
      </c>
      <c r="G52" s="8" t="s">
        <v>25</v>
      </c>
      <c r="H52" s="8" t="s">
        <v>32</v>
      </c>
      <c r="I52" s="10" t="s">
        <v>205</v>
      </c>
      <c r="J52" s="9" t="s">
        <v>26</v>
      </c>
      <c r="K52" s="9" t="s">
        <v>26</v>
      </c>
      <c r="L52" s="9" t="s">
        <v>26</v>
      </c>
      <c r="M52" s="9" t="s">
        <v>26</v>
      </c>
      <c r="N52" s="9" t="s">
        <v>26</v>
      </c>
      <c r="O52" s="9" t="s">
        <v>26</v>
      </c>
      <c r="P52" s="9" t="s">
        <v>26</v>
      </c>
      <c r="Q52" s="9" t="s">
        <v>26</v>
      </c>
      <c r="R52" s="9" t="s">
        <v>26</v>
      </c>
      <c r="S52" s="9" t="s">
        <v>26</v>
      </c>
      <c r="T52" s="9" t="s">
        <v>26</v>
      </c>
      <c r="U52" s="9" t="s">
        <v>26</v>
      </c>
      <c r="V52" s="9" t="s">
        <v>26</v>
      </c>
      <c r="W52" s="9" t="s">
        <v>26</v>
      </c>
      <c r="X52" s="9" t="s">
        <v>26</v>
      </c>
      <c r="Y52" s="9" t="s">
        <v>26</v>
      </c>
    </row>
    <row r="53" spans="1:25">
      <c r="A53" s="5" t="s">
        <v>206</v>
      </c>
      <c r="B53" s="6" t="s">
        <v>26</v>
      </c>
      <c r="C53" s="7" t="s">
        <v>207</v>
      </c>
      <c r="D53" s="7" t="s">
        <v>208</v>
      </c>
      <c r="E53" s="7" t="s">
        <v>209</v>
      </c>
      <c r="F53" s="7" t="s">
        <v>210</v>
      </c>
      <c r="G53" s="5" t="s">
        <v>25</v>
      </c>
      <c r="H53" s="5" t="s">
        <v>32</v>
      </c>
      <c r="I53" s="6" t="s">
        <v>33</v>
      </c>
      <c r="J53" s="6" t="s">
        <v>26</v>
      </c>
      <c r="K53" s="6" t="s">
        <v>26</v>
      </c>
      <c r="L53" s="6" t="s">
        <v>26</v>
      </c>
      <c r="M53" s="6" t="s">
        <v>26</v>
      </c>
      <c r="N53" s="6" t="s">
        <v>26</v>
      </c>
      <c r="O53" s="6" t="s">
        <v>26</v>
      </c>
      <c r="P53" s="6" t="s">
        <v>26</v>
      </c>
      <c r="Q53" s="6" t="s">
        <v>26</v>
      </c>
      <c r="R53" s="6" t="s">
        <v>26</v>
      </c>
      <c r="S53" s="6" t="s">
        <v>26</v>
      </c>
      <c r="T53" s="6" t="s">
        <v>26</v>
      </c>
      <c r="U53" s="6" t="s">
        <v>26</v>
      </c>
      <c r="V53" s="6" t="s">
        <v>26</v>
      </c>
      <c r="W53" s="6" t="s">
        <v>26</v>
      </c>
      <c r="X53" s="6" t="s">
        <v>26</v>
      </c>
      <c r="Y53" s="6" t="s">
        <v>26</v>
      </c>
    </row>
  </sheetData>
  <mergeCells count="1">
    <mergeCell ref="C1:Y1"/>
  </mergeCells>
  <pageMargins left="0.7" right="0.7" top="0.75" bottom="0.75" header="0.3" footer="0.3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>
      <pane ySplit="8" topLeftCell="A9" activePane="bottomLeft" state="frozen"/>
      <selection pane="bottomLeft"/>
    </sheetView>
  </sheetViews>
  <sheetFormatPr defaultRowHeight="15"/>
  <cols>
    <col min="1" max="1" width="13.7109375" customWidth="1"/>
    <col min="2" max="2" width="21.7109375" customWidth="1"/>
    <col min="3" max="3" width="15.7109375" customWidth="1"/>
    <col min="4" max="4" width="20.7109375" customWidth="1"/>
    <col min="5" max="5" width="19.7109375" customWidth="1"/>
    <col min="6" max="6" width="22.7109375" customWidth="1"/>
    <col min="7" max="7" width="26.7109375" customWidth="1"/>
    <col min="8" max="8" width="16.7109375" customWidth="1"/>
    <col min="9" max="9" width="19.7109375" customWidth="1"/>
    <col min="10" max="10" width="13.7109375" customWidth="1"/>
    <col min="11" max="11" width="17.7109375" customWidth="1"/>
    <col min="12" max="12" width="22.7109375" customWidth="1"/>
    <col min="13" max="13" width="32.7109375" customWidth="1"/>
    <col min="14" max="14" width="17.7109375" customWidth="1"/>
    <col min="15" max="15" width="18.7109375" customWidth="1"/>
    <col min="16" max="16" width="21.7109375" customWidth="1"/>
    <col min="17" max="17" width="24.7109375" customWidth="1"/>
    <col min="18" max="18" width="16.7109375" customWidth="1"/>
    <col min="19" max="19" width="27.7109375" customWidth="1"/>
    <col min="20" max="20" width="28.7109375" customWidth="1"/>
    <col min="21" max="21" width="28.7109375" customWidth="1"/>
    <col min="22" max="22" width="27.7109375" customWidth="1"/>
    <col min="23" max="23" width="27.7109375" customWidth="1"/>
    <col min="24" max="24" width="34.7109375" customWidth="1"/>
    <col min="25" max="25" width="18.7109375" customWidth="1"/>
  </cols>
  <sheetData>
    <row r="1" spans="1:25" ht="32" customHeight="1">
      <c r="C1" s="1" t="s">
        <v>211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>
      <c r="C2" s="2" t="s">
        <v>212</v>
      </c>
      <c r="D2" s="3" t="s">
        <v>213</v>
      </c>
      <c r="E2" s="2" t="s">
        <v>221</v>
      </c>
      <c r="F2" s="3">
        <v>46</v>
      </c>
    </row>
    <row r="3" spans="1:25">
      <c r="C3" s="2" t="s">
        <v>214</v>
      </c>
      <c r="D3" s="3" t="s">
        <v>215</v>
      </c>
      <c r="E3" s="2" t="s">
        <v>222</v>
      </c>
      <c r="F3" s="3" t="s">
        <v>223</v>
      </c>
    </row>
    <row r="4" spans="1:25">
      <c r="C4" s="2" t="s">
        <v>216</v>
      </c>
      <c r="D4" s="3" t="s">
        <v>26</v>
      </c>
      <c r="E4" s="2" t="s">
        <v>224</v>
      </c>
      <c r="F4" s="3" t="s">
        <v>225</v>
      </c>
    </row>
    <row r="5" spans="1:25">
      <c r="C5" s="2" t="s">
        <v>217</v>
      </c>
      <c r="D5" s="3" t="s">
        <v>218</v>
      </c>
      <c r="E5" s="2" t="s">
        <v>226</v>
      </c>
      <c r="F5" s="3">
        <v>1</v>
      </c>
    </row>
    <row r="6" spans="1:25">
      <c r="C6" s="2" t="s">
        <v>219</v>
      </c>
      <c r="D6" s="3" t="s">
        <v>220</v>
      </c>
      <c r="E6" s="2" t="s">
        <v>227</v>
      </c>
      <c r="F6" s="3">
        <v>84</v>
      </c>
    </row>
    <row r="8" spans="1:25">
      <c r="A8" s="4" t="s">
        <v>0</v>
      </c>
      <c r="B8" s="4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4" t="s">
        <v>8</v>
      </c>
      <c r="J8" s="4" t="s">
        <v>9</v>
      </c>
      <c r="K8" s="4" t="s">
        <v>10</v>
      </c>
      <c r="L8" s="4" t="s">
        <v>11</v>
      </c>
      <c r="M8" s="4" t="s">
        <v>12</v>
      </c>
      <c r="N8" s="4" t="s">
        <v>13</v>
      </c>
      <c r="O8" s="4" t="s">
        <v>14</v>
      </c>
      <c r="P8" s="4" t="s">
        <v>15</v>
      </c>
      <c r="Q8" s="4" t="s">
        <v>16</v>
      </c>
      <c r="R8" s="4" t="s">
        <v>17</v>
      </c>
      <c r="S8" s="4" t="s">
        <v>18</v>
      </c>
      <c r="T8" s="4" t="s">
        <v>19</v>
      </c>
      <c r="U8" s="4" t="s">
        <v>20</v>
      </c>
      <c r="V8" s="4" t="s">
        <v>21</v>
      </c>
      <c r="W8" s="4" t="s">
        <v>22</v>
      </c>
      <c r="X8" s="4" t="s">
        <v>23</v>
      </c>
      <c r="Y8" s="4" t="s">
        <v>24</v>
      </c>
    </row>
    <row r="9" spans="1:25">
      <c r="A9" s="5" t="s">
        <v>25</v>
      </c>
      <c r="B9" s="6" t="s">
        <v>26</v>
      </c>
      <c r="C9" s="7" t="s">
        <v>27</v>
      </c>
      <c r="D9" s="7" t="s">
        <v>228</v>
      </c>
      <c r="E9" s="7" t="s">
        <v>46</v>
      </c>
      <c r="F9" s="7" t="s">
        <v>52</v>
      </c>
      <c r="G9" s="5" t="s">
        <v>25</v>
      </c>
      <c r="H9" s="5" t="s">
        <v>229</v>
      </c>
      <c r="I9" s="6" t="s">
        <v>33</v>
      </c>
      <c r="J9" s="6" t="s">
        <v>26</v>
      </c>
      <c r="K9" s="6" t="s">
        <v>26</v>
      </c>
      <c r="L9" s="6" t="s">
        <v>26</v>
      </c>
      <c r="M9" s="6" t="s">
        <v>26</v>
      </c>
      <c r="N9" s="6" t="s">
        <v>26</v>
      </c>
      <c r="O9" s="6" t="s">
        <v>26</v>
      </c>
      <c r="P9" s="6" t="s">
        <v>26</v>
      </c>
      <c r="Q9" s="6" t="s">
        <v>26</v>
      </c>
      <c r="R9" s="6" t="s">
        <v>26</v>
      </c>
      <c r="S9" s="6" t="s">
        <v>26</v>
      </c>
      <c r="T9" s="6" t="s">
        <v>26</v>
      </c>
      <c r="U9" s="6" t="s">
        <v>26</v>
      </c>
      <c r="V9" s="6" t="s">
        <v>26</v>
      </c>
      <c r="W9" s="6" t="s">
        <v>26</v>
      </c>
      <c r="X9" s="6" t="s">
        <v>26</v>
      </c>
      <c r="Y9" s="6" t="s">
        <v>26</v>
      </c>
    </row>
  </sheetData>
  <mergeCells count="1">
    <mergeCell ref="C1:Y1"/>
  </mergeCells>
  <pageMargins left="0.7" right="0.7" top="0.75" bottom="0.75" header="0.3" footer="0.3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58"/>
  <sheetViews>
    <sheetView workbookViewId="0">
      <pane xSplit="9" ySplit="9" topLeftCell="J10" activePane="bottomRight" state="frozen"/>
      <selection pane="topRight" activeCell="J1" sqref="J1"/>
      <selection pane="bottomLeft" activeCell="A10" sqref="A10"/>
      <selection pane="bottomRight"/>
    </sheetView>
  </sheetViews>
  <sheetFormatPr defaultRowHeight="15" outlineLevelCol="2"/>
  <cols>
    <col min="1" max="1" width="40.7109375" customWidth="1"/>
    <col min="2" max="2" width="21.7109375" customWidth="1"/>
    <col min="3" max="3" width="60.7109375" customWidth="1" outlineLevel="2"/>
    <col min="4" max="4" width="36.7109375" customWidth="1" outlineLevel="2"/>
    <col min="5" max="5" width="21.7109375" customWidth="1" outlineLevel="1"/>
    <col min="6" max="6" width="23.7109375" customWidth="1" outlineLevel="1"/>
    <col min="7" max="7" width="17.7109375" customWidth="1" outlineLevel="1"/>
    <col min="8" max="8" width="15.7109375" customWidth="1"/>
    <col min="9" max="9" width="16.7109375" customWidth="1"/>
  </cols>
  <sheetData>
    <row r="1" spans="1:9" ht="32" customHeight="1">
      <c r="D1" s="1" t="s">
        <v>211</v>
      </c>
      <c r="E1" s="1"/>
      <c r="F1" s="1"/>
      <c r="G1" s="1"/>
      <c r="H1" s="1"/>
      <c r="I1" s="1"/>
    </row>
    <row r="2" spans="1:9">
      <c r="D2" s="2" t="s">
        <v>212</v>
      </c>
      <c r="E2" s="3" t="s">
        <v>213</v>
      </c>
      <c r="H2" s="13" t="s">
        <v>292</v>
      </c>
      <c r="I2" s="13">
        <v>1</v>
      </c>
    </row>
    <row r="3" spans="1:9">
      <c r="D3" s="2" t="s">
        <v>214</v>
      </c>
      <c r="E3" s="3" t="s">
        <v>215</v>
      </c>
      <c r="H3" s="14" t="s">
        <v>294</v>
      </c>
      <c r="I3" s="15">
        <f>TotalCost/BoardQty</f>
        <v>0.0</v>
      </c>
    </row>
    <row r="4" spans="1:9">
      <c r="D4" s="2" t="s">
        <v>216</v>
      </c>
      <c r="E4" s="3" t="s">
        <v>26</v>
      </c>
      <c r="H4" s="14" t="s">
        <v>293</v>
      </c>
      <c r="I4" s="16">
        <f>SUM(I10:I54)</f>
        <v>0</v>
      </c>
    </row>
    <row r="5" spans="1:9">
      <c r="D5" s="2" t="s">
        <v>217</v>
      </c>
      <c r="E5" s="3" t="s">
        <v>218</v>
      </c>
    </row>
    <row r="6" spans="1:9">
      <c r="D6" s="2" t="s">
        <v>219</v>
      </c>
      <c r="E6" s="3" t="s">
        <v>220</v>
      </c>
    </row>
    <row r="8" spans="1:9">
      <c r="A8" s="17" t="s">
        <v>230</v>
      </c>
      <c r="B8" s="17"/>
      <c r="C8" s="17"/>
      <c r="D8" s="17"/>
      <c r="E8" s="17"/>
      <c r="F8" s="17"/>
      <c r="G8" s="17"/>
      <c r="H8" s="17"/>
      <c r="I8" s="17"/>
    </row>
    <row r="9" spans="1:9">
      <c r="A9" s="18" t="s">
        <v>3</v>
      </c>
      <c r="B9" s="18" t="s">
        <v>4</v>
      </c>
      <c r="C9" s="18" t="s">
        <v>1</v>
      </c>
      <c r="D9" s="18" t="s">
        <v>5</v>
      </c>
      <c r="E9" s="18" t="s">
        <v>231</v>
      </c>
      <c r="F9" s="18" t="s">
        <v>232</v>
      </c>
      <c r="G9" s="18" t="s">
        <v>233</v>
      </c>
      <c r="H9" s="18" t="s">
        <v>234</v>
      </c>
      <c r="I9" s="18" t="s">
        <v>235</v>
      </c>
    </row>
    <row r="10" spans="1:9">
      <c r="A10" s="19" t="s">
        <v>28</v>
      </c>
      <c r="B10" s="19" t="s">
        <v>29</v>
      </c>
      <c r="C10" s="19" t="s">
        <v>236</v>
      </c>
      <c r="D10" s="19" t="s">
        <v>30</v>
      </c>
      <c r="F10" s="19" t="s">
        <v>237</v>
      </c>
      <c r="G10" s="19">
        <f>CEILING(BoardQty*2,1)</f>
        <v>2</v>
      </c>
      <c r="I10" s="20">
        <f>IF(AND(ISNUMBER(G10),ISNUMBER(H10)),G10*H10,"")</f>
        <v/>
      </c>
    </row>
    <row r="11" spans="1:9">
      <c r="A11" s="19" t="s">
        <v>34</v>
      </c>
      <c r="B11" s="19" t="s">
        <v>35</v>
      </c>
      <c r="C11" s="19" t="s">
        <v>236</v>
      </c>
      <c r="D11" s="19" t="s">
        <v>30</v>
      </c>
      <c r="F11" s="19" t="s">
        <v>238</v>
      </c>
      <c r="G11" s="19">
        <f>CEILING(BoardQty*2,1)</f>
        <v>2</v>
      </c>
      <c r="I11" s="20">
        <f>IF(AND(ISNUMBER(G11),ISNUMBER(H11)),G11*H11,"")</f>
        <v/>
      </c>
    </row>
    <row r="12" spans="1:9">
      <c r="A12" s="19" t="s">
        <v>37</v>
      </c>
      <c r="B12" s="19" t="s">
        <v>35</v>
      </c>
      <c r="C12" s="19" t="s">
        <v>236</v>
      </c>
      <c r="D12" s="19" t="s">
        <v>30</v>
      </c>
      <c r="F12" s="19" t="s">
        <v>239</v>
      </c>
      <c r="G12" s="19">
        <f>CEILING(BoardQty*10,1)</f>
        <v>10</v>
      </c>
      <c r="I12" s="20">
        <f>IF(AND(ISNUMBER(G12),ISNUMBER(H12)),G12*H12,"")</f>
        <v/>
      </c>
    </row>
    <row r="13" spans="1:9">
      <c r="A13" s="19" t="s">
        <v>40</v>
      </c>
      <c r="B13" s="19" t="s">
        <v>41</v>
      </c>
      <c r="C13" s="19" t="s">
        <v>236</v>
      </c>
      <c r="D13" s="19" t="s">
        <v>30</v>
      </c>
      <c r="F13" s="19" t="s">
        <v>240</v>
      </c>
      <c r="G13" s="19">
        <f>CEILING(BoardQty*3,1)</f>
        <v>3</v>
      </c>
      <c r="I13" s="20">
        <f>IF(AND(ISNUMBER(G13),ISNUMBER(H13)),G13*H13,"")</f>
        <v/>
      </c>
    </row>
    <row r="14" spans="1:9">
      <c r="A14" s="19" t="s">
        <v>43</v>
      </c>
      <c r="B14" s="19" t="s">
        <v>41</v>
      </c>
      <c r="C14" s="19" t="s">
        <v>236</v>
      </c>
      <c r="D14" s="19" t="s">
        <v>30</v>
      </c>
      <c r="F14" s="19" t="s">
        <v>241</v>
      </c>
      <c r="G14" s="19">
        <f>CEILING(BoardQty*4,1)</f>
        <v>4</v>
      </c>
      <c r="I14" s="20">
        <f>IF(AND(ISNUMBER(G14),ISNUMBER(H14)),G14*H14,"")</f>
        <v/>
      </c>
    </row>
    <row r="15" spans="1:9">
      <c r="A15" s="19" t="s">
        <v>45</v>
      </c>
      <c r="B15" s="19" t="s">
        <v>46</v>
      </c>
      <c r="C15" s="19" t="s">
        <v>236</v>
      </c>
      <c r="D15" s="19" t="s">
        <v>47</v>
      </c>
      <c r="F15" s="19" t="s">
        <v>242</v>
      </c>
      <c r="G15" s="19">
        <f>CEILING(BoardQty*6,1)</f>
        <v>6</v>
      </c>
      <c r="I15" s="20">
        <f>IF(AND(ISNUMBER(G15),ISNUMBER(H15)),G15*H15,"")</f>
        <v/>
      </c>
    </row>
    <row r="16" spans="1:9">
      <c r="A16" s="19" t="s">
        <v>49</v>
      </c>
      <c r="B16" s="19" t="s">
        <v>46</v>
      </c>
      <c r="C16" s="19" t="s">
        <v>236</v>
      </c>
      <c r="D16" s="19" t="s">
        <v>30</v>
      </c>
      <c r="F16" s="19" t="s">
        <v>243</v>
      </c>
      <c r="G16" s="19">
        <f>CEILING(BoardQty*5,1)</f>
        <v>5</v>
      </c>
      <c r="I16" s="20">
        <f>IF(AND(ISNUMBER(G16),ISNUMBER(H16)),G16*H16,"")</f>
        <v/>
      </c>
    </row>
    <row r="17" spans="1:9">
      <c r="A17" s="19" t="s">
        <v>51</v>
      </c>
      <c r="B17" s="19" t="s">
        <v>46</v>
      </c>
      <c r="C17" s="19" t="s">
        <v>236</v>
      </c>
      <c r="D17" s="19" t="s">
        <v>52</v>
      </c>
      <c r="F17" s="19" t="s">
        <v>244</v>
      </c>
      <c r="G17" s="19">
        <f>CEILING(BoardQty*2,1)</f>
        <v>2</v>
      </c>
      <c r="I17" s="20">
        <f>IF(AND(ISNUMBER(G17),ISNUMBER(H17)),G17*H17,"")</f>
        <v/>
      </c>
    </row>
    <row r="18" spans="1:9">
      <c r="A18" s="19" t="s">
        <v>54</v>
      </c>
      <c r="B18" s="19" t="s">
        <v>46</v>
      </c>
      <c r="C18" s="19" t="s">
        <v>236</v>
      </c>
      <c r="D18" s="19" t="s">
        <v>55</v>
      </c>
      <c r="F18" s="19" t="s">
        <v>245</v>
      </c>
      <c r="G18" s="19">
        <f>CEILING(BoardQty*7,1)</f>
        <v>7</v>
      </c>
      <c r="I18" s="20">
        <f>IF(AND(ISNUMBER(G18),ISNUMBER(H18)),G18*H18,"")</f>
        <v/>
      </c>
    </row>
    <row r="19" spans="1:9">
      <c r="A19" s="19" t="s">
        <v>57</v>
      </c>
      <c r="B19" s="19" t="s">
        <v>56</v>
      </c>
      <c r="C19" s="19" t="s">
        <v>246</v>
      </c>
      <c r="D19" s="19" t="s">
        <v>58</v>
      </c>
      <c r="F19" s="19" t="s">
        <v>247</v>
      </c>
      <c r="G19" s="19">
        <f>BoardQty*1</f>
        <v>1</v>
      </c>
      <c r="I19" s="20">
        <f>IF(AND(ISNUMBER(G19),ISNUMBER(H19)),G19*H19,"")</f>
        <v/>
      </c>
    </row>
    <row r="20" spans="1:9">
      <c r="A20" s="19" t="s">
        <v>62</v>
      </c>
      <c r="B20" s="19" t="s">
        <v>63</v>
      </c>
      <c r="C20" s="19" t="s">
        <v>248</v>
      </c>
      <c r="D20" s="19" t="s">
        <v>64</v>
      </c>
      <c r="F20" s="19" t="s">
        <v>63</v>
      </c>
      <c r="G20" s="19">
        <f>BoardQty*1</f>
        <v>1</v>
      </c>
      <c r="I20" s="20">
        <f>IF(AND(ISNUMBER(G20),ISNUMBER(H20)),G20*H20,"")</f>
        <v/>
      </c>
    </row>
    <row r="21" spans="1:9" ht="30" customHeight="1">
      <c r="A21" s="19" t="s">
        <v>67</v>
      </c>
      <c r="B21" s="19" t="s">
        <v>66</v>
      </c>
      <c r="C21" s="19" t="s">
        <v>249</v>
      </c>
      <c r="D21" s="19" t="s">
        <v>68</v>
      </c>
      <c r="F21" s="19" t="s">
        <v>66</v>
      </c>
      <c r="G21" s="19">
        <f>BoardQty*1</f>
        <v>1</v>
      </c>
      <c r="I21" s="20">
        <f>IF(AND(ISNUMBER(G21),ISNUMBER(H21)),G21*H21,"")</f>
        <v/>
      </c>
    </row>
    <row r="22" spans="1:9" ht="30" customHeight="1">
      <c r="A22" s="19" t="s">
        <v>72</v>
      </c>
      <c r="B22" s="19" t="s">
        <v>71</v>
      </c>
      <c r="C22" s="19" t="s">
        <v>250</v>
      </c>
      <c r="D22" s="19" t="s">
        <v>68</v>
      </c>
      <c r="F22" s="19" t="s">
        <v>71</v>
      </c>
      <c r="G22" s="19">
        <f>BoardQty*1</f>
        <v>1</v>
      </c>
      <c r="I22" s="20">
        <f>IF(AND(ISNUMBER(G22),ISNUMBER(H22)),G22*H22,"")</f>
        <v/>
      </c>
    </row>
    <row r="23" spans="1:9">
      <c r="A23" s="19" t="s">
        <v>75</v>
      </c>
      <c r="B23" s="19" t="s">
        <v>74</v>
      </c>
      <c r="C23" s="19" t="s">
        <v>251</v>
      </c>
      <c r="D23" s="19" t="s">
        <v>76</v>
      </c>
      <c r="F23" s="19" t="s">
        <v>74</v>
      </c>
      <c r="G23" s="19">
        <f>BoardQty*1</f>
        <v>1</v>
      </c>
      <c r="I23" s="20">
        <f>IF(AND(ISNUMBER(G23),ISNUMBER(H23)),G23*H23,"")</f>
        <v/>
      </c>
    </row>
    <row r="24" spans="1:9">
      <c r="A24" s="19" t="s">
        <v>83</v>
      </c>
      <c r="B24" s="19" t="s">
        <v>82</v>
      </c>
      <c r="C24" s="19" t="s">
        <v>252</v>
      </c>
      <c r="D24" s="19" t="s">
        <v>84</v>
      </c>
      <c r="F24" s="19" t="s">
        <v>82</v>
      </c>
      <c r="G24" s="19">
        <f>BoardQty*1</f>
        <v>1</v>
      </c>
      <c r="I24" s="20">
        <f>IF(AND(ISNUMBER(G24),ISNUMBER(H24)),G24*H24,"")</f>
        <v/>
      </c>
    </row>
    <row r="25" spans="1:9" ht="30" customHeight="1">
      <c r="A25" s="19" t="s">
        <v>90</v>
      </c>
      <c r="B25" s="19" t="s">
        <v>89</v>
      </c>
      <c r="C25" s="19" t="s">
        <v>253</v>
      </c>
      <c r="D25" s="19" t="s">
        <v>91</v>
      </c>
      <c r="F25" s="19" t="s">
        <v>254</v>
      </c>
      <c r="G25" s="19">
        <f>BoardQty*1</f>
        <v>1</v>
      </c>
      <c r="I25" s="20">
        <f>IF(AND(ISNUMBER(G25),ISNUMBER(H25)),G25*H25,"")</f>
        <v/>
      </c>
    </row>
    <row r="26" spans="1:9">
      <c r="A26" s="19" t="s">
        <v>95</v>
      </c>
      <c r="B26" s="19" t="s">
        <v>94</v>
      </c>
      <c r="C26" s="19" t="s">
        <v>255</v>
      </c>
      <c r="D26" s="19" t="s">
        <v>96</v>
      </c>
      <c r="F26" s="19" t="s">
        <v>256</v>
      </c>
      <c r="G26" s="19">
        <f>BoardQty*1</f>
        <v>1</v>
      </c>
      <c r="I26" s="20">
        <f>IF(AND(ISNUMBER(G26),ISNUMBER(H26)),G26*H26,"")</f>
        <v/>
      </c>
    </row>
    <row r="27" spans="1:9" ht="30" customHeight="1">
      <c r="A27" s="19" t="s">
        <v>99</v>
      </c>
      <c r="B27" s="19" t="s">
        <v>98</v>
      </c>
      <c r="C27" s="19" t="s">
        <v>257</v>
      </c>
      <c r="D27" s="19" t="s">
        <v>100</v>
      </c>
      <c r="E27" s="19" t="s">
        <v>258</v>
      </c>
      <c r="F27" s="19" t="s">
        <v>98</v>
      </c>
      <c r="G27" s="19">
        <f>BoardQty*1</f>
        <v>1</v>
      </c>
      <c r="I27" s="20">
        <f>IF(AND(ISNUMBER(G27),ISNUMBER(H27)),G27*H27,"")</f>
        <v/>
      </c>
    </row>
    <row r="28" spans="1:9">
      <c r="A28" s="19" t="s">
        <v>104</v>
      </c>
      <c r="B28" s="19" t="s">
        <v>105</v>
      </c>
      <c r="C28" s="19" t="s">
        <v>259</v>
      </c>
      <c r="D28" s="19" t="s">
        <v>106</v>
      </c>
      <c r="F28" s="19" t="s">
        <v>260</v>
      </c>
      <c r="G28" s="19">
        <f>BoardQty*1</f>
        <v>1</v>
      </c>
      <c r="I28" s="20">
        <f>IF(AND(ISNUMBER(G28),ISNUMBER(H28)),G28*H28,"")</f>
        <v/>
      </c>
    </row>
    <row r="29" spans="1:9">
      <c r="A29" s="19" t="s">
        <v>108</v>
      </c>
      <c r="B29" s="19" t="s">
        <v>109</v>
      </c>
      <c r="C29" s="19" t="s">
        <v>259</v>
      </c>
      <c r="D29" s="19" t="s">
        <v>110</v>
      </c>
      <c r="F29" s="19" t="s">
        <v>261</v>
      </c>
      <c r="G29" s="19">
        <f>CEILING(BoardQty*2,1)</f>
        <v>2</v>
      </c>
      <c r="I29" s="20">
        <f>IF(AND(ISNUMBER(G29),ISNUMBER(H29)),G29*H29,"")</f>
        <v/>
      </c>
    </row>
    <row r="30" spans="1:9">
      <c r="A30" s="19" t="s">
        <v>113</v>
      </c>
      <c r="B30" s="19" t="s">
        <v>112</v>
      </c>
      <c r="D30" s="19" t="s">
        <v>114</v>
      </c>
      <c r="E30" s="19" t="s">
        <v>262</v>
      </c>
      <c r="F30" s="19" t="s">
        <v>112</v>
      </c>
      <c r="G30" s="19">
        <f>BoardQty*1</f>
        <v>1</v>
      </c>
      <c r="I30" s="20">
        <f>IF(AND(ISNUMBER(G30),ISNUMBER(H30)),G30*H30,"")</f>
        <v/>
      </c>
    </row>
    <row r="31" spans="1:9">
      <c r="A31" s="19" t="s">
        <v>120</v>
      </c>
      <c r="B31" s="19" t="s">
        <v>119</v>
      </c>
      <c r="D31" s="19" t="s">
        <v>121</v>
      </c>
      <c r="E31" s="19" t="s">
        <v>262</v>
      </c>
      <c r="F31" s="19" t="s">
        <v>119</v>
      </c>
      <c r="G31" s="19">
        <f>CEILING(BoardQty*2,1)</f>
        <v>2</v>
      </c>
      <c r="I31" s="20">
        <f>IF(AND(ISNUMBER(G31),ISNUMBER(H31)),G31*H31,"")</f>
        <v/>
      </c>
    </row>
    <row r="32" spans="1:9">
      <c r="A32" s="19" t="s">
        <v>127</v>
      </c>
      <c r="B32" s="19" t="s">
        <v>128</v>
      </c>
      <c r="C32" s="19" t="s">
        <v>263</v>
      </c>
      <c r="D32" s="19" t="s">
        <v>129</v>
      </c>
      <c r="F32" s="19" t="s">
        <v>264</v>
      </c>
      <c r="G32" s="19">
        <f>BoardQty*1</f>
        <v>1</v>
      </c>
      <c r="I32" s="20">
        <f>IF(AND(ISNUMBER(G32),ISNUMBER(H32)),G32*H32,"")</f>
        <v/>
      </c>
    </row>
    <row r="33" spans="1:9">
      <c r="A33" s="19" t="s">
        <v>131</v>
      </c>
      <c r="B33" s="19" t="s">
        <v>132</v>
      </c>
      <c r="C33" s="19" t="s">
        <v>263</v>
      </c>
      <c r="D33" s="19" t="s">
        <v>133</v>
      </c>
      <c r="F33" s="19" t="s">
        <v>265</v>
      </c>
      <c r="G33" s="19">
        <f>BoardQty*1</f>
        <v>1</v>
      </c>
      <c r="I33" s="20">
        <f>IF(AND(ISNUMBER(G33),ISNUMBER(H33)),G33*H33,"")</f>
        <v/>
      </c>
    </row>
    <row r="34" spans="1:9">
      <c r="A34" s="19" t="s">
        <v>135</v>
      </c>
      <c r="B34" s="19" t="s">
        <v>136</v>
      </c>
      <c r="C34" s="19" t="s">
        <v>263</v>
      </c>
      <c r="D34" s="19" t="s">
        <v>137</v>
      </c>
      <c r="F34" s="19" t="s">
        <v>266</v>
      </c>
      <c r="G34" s="19">
        <f>BoardQty*1</f>
        <v>1</v>
      </c>
      <c r="I34" s="20">
        <f>IF(AND(ISNUMBER(G34),ISNUMBER(H34)),G34*H34,"")</f>
        <v/>
      </c>
    </row>
    <row r="35" spans="1:9">
      <c r="A35" s="19" t="s">
        <v>139</v>
      </c>
      <c r="B35" s="19" t="s">
        <v>38</v>
      </c>
      <c r="C35" s="19" t="s">
        <v>263</v>
      </c>
      <c r="D35" s="19" t="s">
        <v>137</v>
      </c>
      <c r="F35" s="19" t="s">
        <v>267</v>
      </c>
      <c r="G35" s="19">
        <f>BoardQty*1</f>
        <v>1</v>
      </c>
      <c r="I35" s="20">
        <f>IF(AND(ISNUMBER(G35),ISNUMBER(H35)),G35*H35,"")</f>
        <v/>
      </c>
    </row>
    <row r="36" spans="1:9">
      <c r="A36" s="19" t="s">
        <v>141</v>
      </c>
      <c r="B36" s="19" t="s">
        <v>142</v>
      </c>
      <c r="C36" s="19" t="s">
        <v>263</v>
      </c>
      <c r="D36" s="19" t="s">
        <v>129</v>
      </c>
      <c r="F36" s="19" t="s">
        <v>268</v>
      </c>
      <c r="G36" s="19">
        <f>BoardQty*1</f>
        <v>1</v>
      </c>
      <c r="I36" s="20">
        <f>IF(AND(ISNUMBER(G36),ISNUMBER(H36)),G36*H36,"")</f>
        <v/>
      </c>
    </row>
    <row r="37" spans="1:9">
      <c r="A37" s="19" t="s">
        <v>144</v>
      </c>
      <c r="B37" s="19" t="s">
        <v>145</v>
      </c>
      <c r="C37" s="19" t="s">
        <v>263</v>
      </c>
      <c r="D37" s="19" t="s">
        <v>129</v>
      </c>
      <c r="F37" s="19" t="s">
        <v>269</v>
      </c>
      <c r="G37" s="19">
        <f>BoardQty*1</f>
        <v>1</v>
      </c>
      <c r="I37" s="20">
        <f>IF(AND(ISNUMBER(G37),ISNUMBER(H37)),G37*H37,"")</f>
        <v/>
      </c>
    </row>
    <row r="38" spans="1:9">
      <c r="A38" s="19" t="s">
        <v>147</v>
      </c>
      <c r="B38" s="19" t="s">
        <v>148</v>
      </c>
      <c r="C38" s="19" t="s">
        <v>263</v>
      </c>
      <c r="D38" s="19" t="s">
        <v>129</v>
      </c>
      <c r="F38" s="19" t="s">
        <v>270</v>
      </c>
      <c r="G38" s="19">
        <f>CEILING(BoardQty*2,1)</f>
        <v>2</v>
      </c>
      <c r="I38" s="20">
        <f>IF(AND(ISNUMBER(G38),ISNUMBER(H38)),G38*H38,"")</f>
        <v/>
      </c>
    </row>
    <row r="39" spans="1:9">
      <c r="A39" s="19" t="s">
        <v>150</v>
      </c>
      <c r="B39" s="19" t="s">
        <v>151</v>
      </c>
      <c r="C39" s="19" t="s">
        <v>263</v>
      </c>
      <c r="D39" s="19" t="s">
        <v>129</v>
      </c>
      <c r="F39" s="19" t="s">
        <v>271</v>
      </c>
      <c r="G39" s="19">
        <f>BoardQty*1</f>
        <v>1</v>
      </c>
      <c r="I39" s="20">
        <f>IF(AND(ISNUMBER(G39),ISNUMBER(H39)),G39*H39,"")</f>
        <v/>
      </c>
    </row>
    <row r="40" spans="1:9">
      <c r="A40" s="19" t="s">
        <v>153</v>
      </c>
      <c r="B40" s="19" t="s">
        <v>154</v>
      </c>
      <c r="C40" s="19" t="s">
        <v>263</v>
      </c>
      <c r="D40" s="19" t="s">
        <v>137</v>
      </c>
      <c r="F40" s="19" t="s">
        <v>272</v>
      </c>
      <c r="G40" s="19">
        <f>BoardQty*1</f>
        <v>1</v>
      </c>
      <c r="I40" s="20">
        <f>IF(AND(ISNUMBER(G40),ISNUMBER(H40)),G40*H40,"")</f>
        <v/>
      </c>
    </row>
    <row r="41" spans="1:9">
      <c r="A41" s="19" t="s">
        <v>156</v>
      </c>
      <c r="B41" s="19" t="s">
        <v>157</v>
      </c>
      <c r="C41" s="19" t="s">
        <v>263</v>
      </c>
      <c r="D41" s="19" t="s">
        <v>129</v>
      </c>
      <c r="F41" s="19" t="s">
        <v>273</v>
      </c>
      <c r="G41" s="19">
        <f>CEILING(BoardQty*2,1)</f>
        <v>2</v>
      </c>
      <c r="I41" s="20">
        <f>IF(AND(ISNUMBER(G41),ISNUMBER(H41)),G41*H41,"")</f>
        <v/>
      </c>
    </row>
    <row r="42" spans="1:9">
      <c r="A42" s="19" t="s">
        <v>159</v>
      </c>
      <c r="B42" s="19" t="s">
        <v>160</v>
      </c>
      <c r="C42" s="19" t="s">
        <v>263</v>
      </c>
      <c r="D42" s="19" t="s">
        <v>137</v>
      </c>
      <c r="F42" s="19" t="s">
        <v>274</v>
      </c>
      <c r="G42" s="19">
        <f>BoardQty*1</f>
        <v>1</v>
      </c>
      <c r="I42" s="20">
        <f>IF(AND(ISNUMBER(G42),ISNUMBER(H42)),G42*H42,"")</f>
        <v/>
      </c>
    </row>
    <row r="43" spans="1:9">
      <c r="A43" s="19" t="s">
        <v>162</v>
      </c>
      <c r="B43" s="19" t="s">
        <v>163</v>
      </c>
      <c r="C43" s="19" t="s">
        <v>263</v>
      </c>
      <c r="D43" s="19" t="s">
        <v>137</v>
      </c>
      <c r="F43" s="19" t="s">
        <v>275</v>
      </c>
      <c r="G43" s="19">
        <f>BoardQty*1</f>
        <v>1</v>
      </c>
      <c r="I43" s="20">
        <f>IF(AND(ISNUMBER(G43),ISNUMBER(H43)),G43*H43,"")</f>
        <v/>
      </c>
    </row>
    <row r="44" spans="1:9">
      <c r="A44" s="19" t="s">
        <v>165</v>
      </c>
      <c r="B44" s="19" t="s">
        <v>166</v>
      </c>
      <c r="C44" s="19" t="s">
        <v>263</v>
      </c>
      <c r="D44" s="19" t="s">
        <v>129</v>
      </c>
      <c r="F44" s="19" t="s">
        <v>276</v>
      </c>
      <c r="G44" s="19">
        <f>CEILING(BoardQty*2,1)</f>
        <v>2</v>
      </c>
      <c r="I44" s="20">
        <f>IF(AND(ISNUMBER(G44),ISNUMBER(H44)),G44*H44,"")</f>
        <v/>
      </c>
    </row>
    <row r="45" spans="1:9">
      <c r="A45" s="19" t="s">
        <v>168</v>
      </c>
      <c r="B45" s="19" t="s">
        <v>169</v>
      </c>
      <c r="C45" s="19" t="s">
        <v>263</v>
      </c>
      <c r="D45" s="19" t="s">
        <v>137</v>
      </c>
      <c r="F45" s="19" t="s">
        <v>277</v>
      </c>
      <c r="G45" s="19">
        <f>BoardQty*1</f>
        <v>1</v>
      </c>
      <c r="I45" s="20">
        <f>IF(AND(ISNUMBER(G45),ISNUMBER(H45)),G45*H45,"")</f>
        <v/>
      </c>
    </row>
    <row r="46" spans="1:9">
      <c r="A46" s="19" t="s">
        <v>171</v>
      </c>
      <c r="B46" s="19" t="s">
        <v>172</v>
      </c>
      <c r="C46" s="19" t="s">
        <v>263</v>
      </c>
      <c r="D46" s="19" t="s">
        <v>129</v>
      </c>
      <c r="F46" s="19" t="s">
        <v>278</v>
      </c>
      <c r="G46" s="19">
        <f>CEILING(BoardQty*2,1)</f>
        <v>2</v>
      </c>
      <c r="I46" s="20">
        <f>IF(AND(ISNUMBER(G46),ISNUMBER(H46)),G46*H46,"")</f>
        <v/>
      </c>
    </row>
    <row r="47" spans="1:9">
      <c r="A47" s="19" t="s">
        <v>174</v>
      </c>
      <c r="B47" s="19" t="s">
        <v>175</v>
      </c>
      <c r="C47" s="19" t="s">
        <v>263</v>
      </c>
      <c r="D47" s="19" t="s">
        <v>129</v>
      </c>
      <c r="F47" s="19" t="s">
        <v>279</v>
      </c>
      <c r="G47" s="19">
        <f>BoardQty*1</f>
        <v>1</v>
      </c>
      <c r="I47" s="20">
        <f>IF(AND(ISNUMBER(G47),ISNUMBER(H47)),G47*H47,"")</f>
        <v/>
      </c>
    </row>
    <row r="48" spans="1:9">
      <c r="A48" s="19" t="s">
        <v>178</v>
      </c>
      <c r="B48" s="19" t="s">
        <v>177</v>
      </c>
      <c r="C48" s="19" t="s">
        <v>280</v>
      </c>
      <c r="D48" s="19" t="s">
        <v>179</v>
      </c>
      <c r="F48" s="19" t="s">
        <v>281</v>
      </c>
      <c r="G48" s="19">
        <f>CEILING(BoardQty*2,1)</f>
        <v>2</v>
      </c>
      <c r="I48" s="20">
        <f>IF(AND(ISNUMBER(G48),ISNUMBER(H48)),G48*H48,"")</f>
        <v/>
      </c>
    </row>
    <row r="49" spans="1:9" ht="30" customHeight="1">
      <c r="A49" s="19" t="s">
        <v>183</v>
      </c>
      <c r="B49" s="19" t="s">
        <v>182</v>
      </c>
      <c r="C49" s="19" t="s">
        <v>282</v>
      </c>
      <c r="D49" s="19" t="s">
        <v>184</v>
      </c>
      <c r="F49" s="19" t="s">
        <v>283</v>
      </c>
      <c r="G49" s="19">
        <f>BoardQty*1</f>
        <v>1</v>
      </c>
      <c r="I49" s="20">
        <f>IF(AND(ISNUMBER(G49),ISNUMBER(H49)),G49*H49,"")</f>
        <v/>
      </c>
    </row>
    <row r="50" spans="1:9">
      <c r="A50" s="19" t="s">
        <v>188</v>
      </c>
      <c r="B50" s="19" t="s">
        <v>187</v>
      </c>
      <c r="C50" s="19" t="s">
        <v>284</v>
      </c>
      <c r="D50" s="19" t="s">
        <v>184</v>
      </c>
      <c r="F50" s="19" t="s">
        <v>285</v>
      </c>
      <c r="G50" s="19">
        <f>BoardQty*1</f>
        <v>1</v>
      </c>
      <c r="I50" s="20">
        <f>IF(AND(ISNUMBER(G50),ISNUMBER(H50)),G50*H50,"")</f>
        <v/>
      </c>
    </row>
    <row r="51" spans="1:9">
      <c r="A51" s="19" t="s">
        <v>192</v>
      </c>
      <c r="B51" s="19" t="s">
        <v>193</v>
      </c>
      <c r="C51" s="19" t="s">
        <v>286</v>
      </c>
      <c r="D51" s="19" t="s">
        <v>194</v>
      </c>
      <c r="F51" s="19" t="s">
        <v>193</v>
      </c>
      <c r="G51" s="19">
        <f>BoardQty*1</f>
        <v>1</v>
      </c>
      <c r="I51" s="20">
        <f>IF(AND(ISNUMBER(G51),ISNUMBER(H51)),G51*H51,"")</f>
        <v/>
      </c>
    </row>
    <row r="52" spans="1:9" ht="30" customHeight="1">
      <c r="A52" s="19" t="s">
        <v>198</v>
      </c>
      <c r="B52" s="19" t="s">
        <v>197</v>
      </c>
      <c r="C52" s="19" t="s">
        <v>287</v>
      </c>
      <c r="D52" s="19" t="s">
        <v>199</v>
      </c>
      <c r="F52" s="19" t="s">
        <v>288</v>
      </c>
      <c r="G52" s="19">
        <f>BoardQty*1</f>
        <v>1</v>
      </c>
      <c r="I52" s="20">
        <f>IF(AND(ISNUMBER(G52),ISNUMBER(H52)),G52*H52,"")</f>
        <v/>
      </c>
    </row>
    <row r="53" spans="1:9" ht="30" customHeight="1">
      <c r="A53" s="19" t="s">
        <v>203</v>
      </c>
      <c r="B53" s="19" t="s">
        <v>204</v>
      </c>
      <c r="C53" s="19" t="s">
        <v>289</v>
      </c>
      <c r="D53" s="19" t="s">
        <v>184</v>
      </c>
      <c r="F53" s="19" t="s">
        <v>204</v>
      </c>
      <c r="G53" s="19">
        <f>BoardQty*1</f>
        <v>1</v>
      </c>
      <c r="I53" s="20">
        <f>IF(AND(ISNUMBER(G53),ISNUMBER(H53)),G53*H53,"")</f>
        <v/>
      </c>
    </row>
    <row r="54" spans="1:9">
      <c r="A54" s="19" t="s">
        <v>208</v>
      </c>
      <c r="B54" s="19" t="s">
        <v>209</v>
      </c>
      <c r="C54" s="19" t="s">
        <v>290</v>
      </c>
      <c r="D54" s="19" t="s">
        <v>210</v>
      </c>
      <c r="F54" s="19" t="s">
        <v>291</v>
      </c>
      <c r="G54" s="19">
        <f>BoardQty*1</f>
        <v>1</v>
      </c>
      <c r="I54" s="20">
        <f>IF(AND(ISNUMBER(G54),ISNUMBER(H54)),G54*H54,"")</f>
        <v/>
      </c>
    </row>
    <row r="57" spans="1:9">
      <c r="A57" s="21" t="s">
        <v>295</v>
      </c>
      <c r="B57" s="22" t="s">
        <v>296</v>
      </c>
    </row>
    <row r="58" spans="1:9">
      <c r="A58" s="23" t="s">
        <v>297</v>
      </c>
    </row>
  </sheetData>
  <mergeCells count="2">
    <mergeCell ref="A8:I8"/>
    <mergeCell ref="D1:I1"/>
  </mergeCells>
  <conditionalFormatting sqref="G10">
    <cfRule type="expression" dxfId="0" priority="1">
      <formula>AND(ISBLANK(F10),TRUE())</formula>
    </cfRule>
  </conditionalFormatting>
  <conditionalFormatting sqref="G11">
    <cfRule type="expression" dxfId="0" priority="2">
      <formula>AND(ISBLANK(F11),TRUE())</formula>
    </cfRule>
  </conditionalFormatting>
  <conditionalFormatting sqref="G12">
    <cfRule type="expression" dxfId="0" priority="3">
      <formula>AND(ISBLANK(F12),TRUE())</formula>
    </cfRule>
  </conditionalFormatting>
  <conditionalFormatting sqref="G13">
    <cfRule type="expression" dxfId="0" priority="4">
      <formula>AND(ISBLANK(F13),TRUE())</formula>
    </cfRule>
  </conditionalFormatting>
  <conditionalFormatting sqref="G14">
    <cfRule type="expression" dxfId="0" priority="5">
      <formula>AND(ISBLANK(F14),TRUE())</formula>
    </cfRule>
  </conditionalFormatting>
  <conditionalFormatting sqref="G15">
    <cfRule type="expression" dxfId="0" priority="6">
      <formula>AND(ISBLANK(F15),TRUE())</formula>
    </cfRule>
  </conditionalFormatting>
  <conditionalFormatting sqref="G16">
    <cfRule type="expression" dxfId="0" priority="7">
      <formula>AND(ISBLANK(F16),TRUE())</formula>
    </cfRule>
  </conditionalFormatting>
  <conditionalFormatting sqref="G17">
    <cfRule type="expression" dxfId="0" priority="8">
      <formula>AND(ISBLANK(F17),TRUE())</formula>
    </cfRule>
  </conditionalFormatting>
  <conditionalFormatting sqref="G18">
    <cfRule type="expression" dxfId="0" priority="9">
      <formula>AND(ISBLANK(F18),TRUE())</formula>
    </cfRule>
  </conditionalFormatting>
  <conditionalFormatting sqref="G19">
    <cfRule type="expression" dxfId="0" priority="10">
      <formula>AND(ISBLANK(F19),TRUE())</formula>
    </cfRule>
  </conditionalFormatting>
  <conditionalFormatting sqref="G20">
    <cfRule type="expression" dxfId="0" priority="11">
      <formula>AND(ISBLANK(F20),TRUE())</formula>
    </cfRule>
  </conditionalFormatting>
  <conditionalFormatting sqref="G21">
    <cfRule type="expression" dxfId="0" priority="12">
      <formula>AND(ISBLANK(F21),TRUE())</formula>
    </cfRule>
  </conditionalFormatting>
  <conditionalFormatting sqref="G22">
    <cfRule type="expression" dxfId="0" priority="13">
      <formula>AND(ISBLANK(F22),TRUE())</formula>
    </cfRule>
  </conditionalFormatting>
  <conditionalFormatting sqref="G23">
    <cfRule type="expression" dxfId="0" priority="14">
      <formula>AND(ISBLANK(F23),TRUE())</formula>
    </cfRule>
  </conditionalFormatting>
  <conditionalFormatting sqref="G24">
    <cfRule type="expression" dxfId="0" priority="15">
      <formula>AND(ISBLANK(F24),TRUE())</formula>
    </cfRule>
  </conditionalFormatting>
  <conditionalFormatting sqref="G25">
    <cfRule type="expression" dxfId="0" priority="16">
      <formula>AND(ISBLANK(F25),TRUE())</formula>
    </cfRule>
  </conditionalFormatting>
  <conditionalFormatting sqref="G26">
    <cfRule type="expression" dxfId="0" priority="17">
      <formula>AND(ISBLANK(F26),TRUE())</formula>
    </cfRule>
  </conditionalFormatting>
  <conditionalFormatting sqref="G27">
    <cfRule type="expression" dxfId="0" priority="18">
      <formula>AND(ISBLANK(F27),TRUE())</formula>
    </cfRule>
  </conditionalFormatting>
  <conditionalFormatting sqref="G28">
    <cfRule type="expression" dxfId="0" priority="19">
      <formula>AND(ISBLANK(F28),TRUE())</formula>
    </cfRule>
  </conditionalFormatting>
  <conditionalFormatting sqref="G29">
    <cfRule type="expression" dxfId="0" priority="20">
      <formula>AND(ISBLANK(F29),TRUE())</formula>
    </cfRule>
  </conditionalFormatting>
  <conditionalFormatting sqref="G30">
    <cfRule type="expression" dxfId="0" priority="21">
      <formula>AND(ISBLANK(F30),TRUE())</formula>
    </cfRule>
  </conditionalFormatting>
  <conditionalFormatting sqref="G31">
    <cfRule type="expression" dxfId="0" priority="22">
      <formula>AND(ISBLANK(F31),TRUE())</formula>
    </cfRule>
  </conditionalFormatting>
  <conditionalFormatting sqref="G32">
    <cfRule type="expression" dxfId="0" priority="23">
      <formula>AND(ISBLANK(F32),TRUE())</formula>
    </cfRule>
  </conditionalFormatting>
  <conditionalFormatting sqref="G33">
    <cfRule type="expression" dxfId="0" priority="24">
      <formula>AND(ISBLANK(F33),TRUE())</formula>
    </cfRule>
  </conditionalFormatting>
  <conditionalFormatting sqref="G34">
    <cfRule type="expression" dxfId="0" priority="25">
      <formula>AND(ISBLANK(F34),TRUE())</formula>
    </cfRule>
  </conditionalFormatting>
  <conditionalFormatting sqref="G35">
    <cfRule type="expression" dxfId="0" priority="26">
      <formula>AND(ISBLANK(F35),TRUE())</formula>
    </cfRule>
  </conditionalFormatting>
  <conditionalFormatting sqref="G36">
    <cfRule type="expression" dxfId="0" priority="27">
      <formula>AND(ISBLANK(F36),TRUE())</formula>
    </cfRule>
  </conditionalFormatting>
  <conditionalFormatting sqref="G37">
    <cfRule type="expression" dxfId="0" priority="28">
      <formula>AND(ISBLANK(F37),TRUE())</formula>
    </cfRule>
  </conditionalFormatting>
  <conditionalFormatting sqref="G38">
    <cfRule type="expression" dxfId="0" priority="29">
      <formula>AND(ISBLANK(F38),TRUE())</formula>
    </cfRule>
  </conditionalFormatting>
  <conditionalFormatting sqref="G39">
    <cfRule type="expression" dxfId="0" priority="30">
      <formula>AND(ISBLANK(F39),TRUE())</formula>
    </cfRule>
  </conditionalFormatting>
  <conditionalFormatting sqref="G40">
    <cfRule type="expression" dxfId="0" priority="31">
      <formula>AND(ISBLANK(F40),TRUE())</formula>
    </cfRule>
  </conditionalFormatting>
  <conditionalFormatting sqref="G41">
    <cfRule type="expression" dxfId="0" priority="32">
      <formula>AND(ISBLANK(F41),TRUE())</formula>
    </cfRule>
  </conditionalFormatting>
  <conditionalFormatting sqref="G42">
    <cfRule type="expression" dxfId="0" priority="33">
      <formula>AND(ISBLANK(F42),TRUE())</formula>
    </cfRule>
  </conditionalFormatting>
  <conditionalFormatting sqref="G43">
    <cfRule type="expression" dxfId="0" priority="34">
      <formula>AND(ISBLANK(F43),TRUE())</formula>
    </cfRule>
  </conditionalFormatting>
  <conditionalFormatting sqref="G44">
    <cfRule type="expression" dxfId="0" priority="35">
      <formula>AND(ISBLANK(F44),TRUE())</formula>
    </cfRule>
  </conditionalFormatting>
  <conditionalFormatting sqref="G45">
    <cfRule type="expression" dxfId="0" priority="36">
      <formula>AND(ISBLANK(F45),TRUE())</formula>
    </cfRule>
  </conditionalFormatting>
  <conditionalFormatting sqref="G46">
    <cfRule type="expression" dxfId="0" priority="37">
      <formula>AND(ISBLANK(F46),TRUE())</formula>
    </cfRule>
  </conditionalFormatting>
  <conditionalFormatting sqref="G47">
    <cfRule type="expression" dxfId="0" priority="38">
      <formula>AND(ISBLANK(F47),TRUE())</formula>
    </cfRule>
  </conditionalFormatting>
  <conditionalFormatting sqref="G48">
    <cfRule type="expression" dxfId="0" priority="39">
      <formula>AND(ISBLANK(F48),TRUE())</formula>
    </cfRule>
  </conditionalFormatting>
  <conditionalFormatting sqref="G49">
    <cfRule type="expression" dxfId="0" priority="40">
      <formula>AND(ISBLANK(F49),TRUE())</formula>
    </cfRule>
  </conditionalFormatting>
  <conditionalFormatting sqref="G50">
    <cfRule type="expression" dxfId="0" priority="41">
      <formula>AND(ISBLANK(F50),TRUE())</formula>
    </cfRule>
  </conditionalFormatting>
  <conditionalFormatting sqref="G51">
    <cfRule type="expression" dxfId="0" priority="42">
      <formula>AND(ISBLANK(F51),TRUE())</formula>
    </cfRule>
  </conditionalFormatting>
  <conditionalFormatting sqref="G52">
    <cfRule type="expression" dxfId="0" priority="43">
      <formula>AND(ISBLANK(F52),TRUE())</formula>
    </cfRule>
  </conditionalFormatting>
  <conditionalFormatting sqref="G53">
    <cfRule type="expression" dxfId="0" priority="44">
      <formula>AND(ISBLANK(F53),TRUE())</formula>
    </cfRule>
  </conditionalFormatting>
  <conditionalFormatting sqref="G54">
    <cfRule type="expression" dxfId="0" priority="45">
      <formula>AND(ISBLANK(F54),TRUE())</formula>
    </cfRule>
  </conditionalFormatting>
  <hyperlinks>
    <hyperlink ref="F21" r:id="rId1"/>
    <hyperlink ref="F22" r:id="rId2"/>
    <hyperlink ref="F23" r:id="rId3"/>
    <hyperlink ref="F24" r:id="rId4"/>
    <hyperlink ref="F25" r:id="rId5"/>
    <hyperlink ref="F27" r:id="rId6"/>
    <hyperlink ref="F48" r:id="rId7"/>
    <hyperlink ref="F49" r:id="rId8"/>
    <hyperlink ref="F50" r:id="rId9"/>
    <hyperlink ref="F51" r:id="rId10"/>
    <hyperlink ref="F52" r:id="rId11"/>
    <hyperlink ref="F53" r:id="rId12"/>
  </hyperlinks>
  <pageMargins left="0.7" right="0.7" top="0.75" bottom="0.75" header="0.3" footer="0.3"/>
  <drawing r:id="rId13"/>
  <legacyDrawing r:id="rId14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4"/>
  <sheetViews>
    <sheetView workbookViewId="0">
      <pane xSplit="8" ySplit="9" topLeftCell="I10" activePane="bottomRight" state="frozen"/>
      <selection pane="topRight" activeCell="I1" sqref="I1"/>
      <selection pane="bottomLeft" activeCell="A10" sqref="A10"/>
      <selection pane="bottomRight"/>
    </sheetView>
  </sheetViews>
  <sheetFormatPr defaultRowHeight="15" outlineLevelCol="2"/>
  <cols>
    <col min="1" max="1" width="12.7109375" customWidth="1"/>
    <col min="3" max="3" width="22.7109375" customWidth="1" outlineLevel="2"/>
    <col min="4" max="4" width="18.7109375" customWidth="1" outlineLevel="2"/>
    <col min="5" max="5" width="20.7109375" customWidth="1" outlineLevel="1"/>
    <col min="6" max="6" width="17.7109375" customWidth="1" outlineLevel="1"/>
    <col min="7" max="7" width="15.7109375" customWidth="1"/>
    <col min="8" max="8" width="16.7109375" customWidth="1"/>
  </cols>
  <sheetData>
    <row r="1" spans="1:8" ht="32" customHeight="1">
      <c r="D1" s="1" t="s">
        <v>211</v>
      </c>
      <c r="E1" s="1"/>
      <c r="F1" s="1"/>
      <c r="G1" s="1"/>
      <c r="H1" s="1"/>
    </row>
    <row r="2" spans="1:8">
      <c r="D2" s="2" t="s">
        <v>212</v>
      </c>
      <c r="E2" s="3" t="s">
        <v>213</v>
      </c>
      <c r="G2" s="13" t="s">
        <v>292</v>
      </c>
      <c r="H2" s="13">
        <v>1</v>
      </c>
    </row>
    <row r="3" spans="1:8">
      <c r="D3" s="2" t="s">
        <v>214</v>
      </c>
      <c r="E3" s="3" t="s">
        <v>215</v>
      </c>
      <c r="G3" s="14" t="s">
        <v>294</v>
      </c>
      <c r="H3" s="15">
        <f>TotalCost/BoardQty</f>
        <v>0.0</v>
      </c>
    </row>
    <row r="4" spans="1:8">
      <c r="D4" s="2" t="s">
        <v>216</v>
      </c>
      <c r="E4" s="3" t="s">
        <v>26</v>
      </c>
      <c r="G4" s="14" t="s">
        <v>293</v>
      </c>
      <c r="H4" s="16">
        <f>SUM(H10)</f>
        <v>0</v>
      </c>
    </row>
    <row r="5" spans="1:8">
      <c r="D5" s="2" t="s">
        <v>217</v>
      </c>
      <c r="E5" s="3" t="s">
        <v>218</v>
      </c>
    </row>
    <row r="6" spans="1:8">
      <c r="D6" s="2" t="s">
        <v>219</v>
      </c>
      <c r="E6" s="3" t="s">
        <v>220</v>
      </c>
    </row>
    <row r="8" spans="1:8">
      <c r="A8" s="17" t="s">
        <v>230</v>
      </c>
      <c r="B8" s="17"/>
      <c r="C8" s="17"/>
      <c r="D8" s="17"/>
      <c r="E8" s="17"/>
      <c r="F8" s="17"/>
      <c r="G8" s="17"/>
      <c r="H8" s="17"/>
    </row>
    <row r="9" spans="1:8">
      <c r="A9" s="18" t="s">
        <v>3</v>
      </c>
      <c r="B9" s="18" t="s">
        <v>4</v>
      </c>
      <c r="C9" s="18" t="s">
        <v>1</v>
      </c>
      <c r="D9" s="18" t="s">
        <v>5</v>
      </c>
      <c r="E9" s="18" t="s">
        <v>232</v>
      </c>
      <c r="F9" s="18" t="s">
        <v>233</v>
      </c>
      <c r="G9" s="18" t="s">
        <v>234</v>
      </c>
      <c r="H9" s="18" t="s">
        <v>235</v>
      </c>
    </row>
    <row r="10" spans="1:8">
      <c r="A10" s="19" t="s">
        <v>228</v>
      </c>
      <c r="B10" s="19" t="s">
        <v>46</v>
      </c>
      <c r="C10" s="19" t="s">
        <v>236</v>
      </c>
      <c r="D10" s="19" t="s">
        <v>52</v>
      </c>
      <c r="E10" s="19" t="s">
        <v>244</v>
      </c>
      <c r="F10" s="19">
        <f>BoardQty*1</f>
        <v>1</v>
      </c>
      <c r="H10" s="20">
        <f>IF(AND(ISNUMBER(F10),ISNUMBER(G10)),F10*G10,"")</f>
        <v/>
      </c>
    </row>
    <row r="13" spans="1:8">
      <c r="A13" s="21" t="s">
        <v>295</v>
      </c>
      <c r="B13" s="22" t="s">
        <v>296</v>
      </c>
    </row>
    <row r="14" spans="1:8">
      <c r="A14" s="23" t="s">
        <v>297</v>
      </c>
    </row>
  </sheetData>
  <mergeCells count="2">
    <mergeCell ref="A8:H8"/>
    <mergeCell ref="D1:H1"/>
  </mergeCells>
  <conditionalFormatting sqref="F10">
    <cfRule type="expression" dxfId="0" priority="1">
      <formula>AND(ISBLANK(E10),TRUE())</formula>
    </cfRule>
  </conditionalFormatting>
  <pageMargins left="0.7" right="0.7" top="0.75" bottom="0.75" header="0.3" footer="0.3"/>
  <drawing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A16"/>
  <sheetViews>
    <sheetView workbookViewId="0"/>
  </sheetViews>
  <sheetFormatPr defaultRowHeight="15"/>
  <cols>
    <col min="1" max="1" width="49.7109375" customWidth="1"/>
  </cols>
  <sheetData>
    <row r="1" spans="1:1">
      <c r="A1" t="s">
        <v>298</v>
      </c>
    </row>
    <row r="2" spans="1:1">
      <c r="A2" s="7" t="s">
        <v>299</v>
      </c>
    </row>
    <row r="3" spans="1:1">
      <c r="A3" s="5" t="s">
        <v>300</v>
      </c>
    </row>
    <row r="4" spans="1:1">
      <c r="A4" s="12" t="s">
        <v>301</v>
      </c>
    </row>
    <row r="5" spans="1:1">
      <c r="A5" s="6" t="s">
        <v>302</v>
      </c>
    </row>
    <row r="7" spans="1:1">
      <c r="A7" t="s">
        <v>303</v>
      </c>
    </row>
    <row r="8" spans="1:1">
      <c r="A8" s="24" t="s">
        <v>304</v>
      </c>
    </row>
    <row r="9" spans="1:1">
      <c r="A9" s="25" t="s">
        <v>305</v>
      </c>
    </row>
    <row r="10" spans="1:1">
      <c r="A10" s="26" t="s">
        <v>306</v>
      </c>
    </row>
    <row r="11" spans="1:1">
      <c r="A11" s="27" t="s">
        <v>307</v>
      </c>
    </row>
    <row r="12" spans="1:1">
      <c r="A12" s="28" t="s">
        <v>308</v>
      </c>
    </row>
    <row r="13" spans="1:1">
      <c r="A13" s="29" t="s">
        <v>309</v>
      </c>
    </row>
    <row r="14" spans="1:1">
      <c r="A14" s="30" t="s">
        <v>310</v>
      </c>
    </row>
    <row r="15" spans="1:1">
      <c r="A15" s="31" t="s">
        <v>311</v>
      </c>
    </row>
    <row r="16" spans="1:1">
      <c r="A16" s="32" t="s">
        <v>312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6</vt:i4>
      </vt:variant>
    </vt:vector>
  </HeadingPairs>
  <TitlesOfParts>
    <vt:vector size="11" baseType="lpstr">
      <vt:lpstr>BoM</vt:lpstr>
      <vt:lpstr>DNF</vt:lpstr>
      <vt:lpstr>Costs</vt:lpstr>
      <vt:lpstr>Costs (DNF)</vt:lpstr>
      <vt:lpstr>Colors</vt:lpstr>
      <vt:lpstr>'Costs (DNF)'!BoardQty</vt:lpstr>
      <vt:lpstr>'Costs'!BoardQty</vt:lpstr>
      <vt:lpstr>BoM!Print_Titles</vt:lpstr>
      <vt:lpstr>DNF!Print_Titles</vt:lpstr>
      <vt:lpstr>'Costs (DNF)'!TotalCost</vt:lpstr>
      <vt:lpstr>'Costs'!TotalCost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2025-09-08T06:40:16Z</dcterms:created>
  <dcterms:modified xsi:type="dcterms:W3CDTF">2025-09-08T06:40:16Z</dcterms:modified>
</cp:coreProperties>
</file>